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Stavební část" sheetId="2" r:id="rId2"/>
    <sheet name="002 - Elektroinstalace - ..." sheetId="3" r:id="rId3"/>
    <sheet name="003 - Ostatní a vedlejší ..." sheetId="4" r:id="rId4"/>
    <sheet name="02 - Stavební část - výmalba" sheetId="5" r:id="rId5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'001 - Stavební část'!$C$140:$K$270</definedName>
    <definedName name="_xlnm.Print_Area" localSheetId="1">'001 - Stavební část'!$C$4:$J$76,'001 - Stavební část'!$C$82:$J$120,'001 - Stavební část'!$C$126:$J$270</definedName>
    <definedName name="_xlnm.Print_Titles" localSheetId="1">'001 - Stavební část'!$140:$140</definedName>
    <definedName name="_xlnm._FilterDatabase" localSheetId="2" hidden="1">'002 - Elektroinstalace - ...'!$C$122:$K$148</definedName>
    <definedName name="_xlnm.Print_Area" localSheetId="2">'002 - Elektroinstalace - ...'!$C$4:$J$76,'002 - Elektroinstalace - ...'!$C$82:$J$102,'002 - Elektroinstalace - ...'!$C$108:$J$148</definedName>
    <definedName name="_xlnm.Print_Titles" localSheetId="2">'002 - Elektroinstalace - ...'!$122:$122</definedName>
    <definedName name="_xlnm._FilterDatabase" localSheetId="3" hidden="1">'003 - Ostatní a vedlejší ...'!$C$121:$K$136</definedName>
    <definedName name="_xlnm.Print_Area" localSheetId="3">'003 - Ostatní a vedlejší ...'!$C$4:$J$76,'003 - Ostatní a vedlejší ...'!$C$82:$J$101,'003 - Ostatní a vedlejší ...'!$C$107:$J$136</definedName>
    <definedName name="_xlnm.Print_Titles" localSheetId="3">'003 - Ostatní a vedlejší ...'!$121:$121</definedName>
    <definedName name="_xlnm._FilterDatabase" localSheetId="4" hidden="1">'02 - Stavební část - výmalba'!$C$123:$K$155</definedName>
    <definedName name="_xlnm.Print_Area" localSheetId="4">'02 - Stavební část - výmalba'!$C$4:$J$76,'02 - Stavební část - výmalba'!$C$82:$J$105,'02 - Stavební část - výmalba'!$C$111:$J$155</definedName>
    <definedName name="_xlnm.Print_Titles" localSheetId="4">'02 - Stavební část - výmalba'!$123:$123</definedName>
  </definedNames>
  <calcPr/>
</workbook>
</file>

<file path=xl/calcChain.xml><?xml version="1.0" encoding="utf-8"?>
<calcChain xmlns="http://schemas.openxmlformats.org/spreadsheetml/2006/main">
  <c i="5" l="1" r="J37"/>
  <c r="J36"/>
  <c i="1" r="AY99"/>
  <c i="5" r="J35"/>
  <c i="1" r="AX99"/>
  <c i="5" r="BI155"/>
  <c r="BH155"/>
  <c r="BG155"/>
  <c r="BF155"/>
  <c r="T155"/>
  <c r="T154"/>
  <c r="T153"/>
  <c r="R155"/>
  <c r="R154"/>
  <c r="R153"/>
  <c r="P155"/>
  <c r="P154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121"/>
  <c r="J17"/>
  <c r="J12"/>
  <c r="J118"/>
  <c r="E7"/>
  <c r="E85"/>
  <c i="4" r="J39"/>
  <c r="J38"/>
  <c i="1" r="AY98"/>
  <c i="4" r="J37"/>
  <c i="1" r="AX98"/>
  <c i="4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91"/>
  <c r="E89"/>
  <c r="J26"/>
  <c r="E26"/>
  <c r="J94"/>
  <c r="J25"/>
  <c r="J23"/>
  <c r="E23"/>
  <c r="J118"/>
  <c r="J22"/>
  <c r="J20"/>
  <c r="E20"/>
  <c r="F94"/>
  <c r="J19"/>
  <c r="J17"/>
  <c r="E17"/>
  <c r="F118"/>
  <c r="J16"/>
  <c r="J14"/>
  <c r="J91"/>
  <c r="E7"/>
  <c r="E110"/>
  <c i="3" r="J39"/>
  <c r="J38"/>
  <c i="1" r="AY97"/>
  <c i="3" r="J37"/>
  <c i="1" r="AX97"/>
  <c i="3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93"/>
  <c r="J22"/>
  <c r="J20"/>
  <c r="E20"/>
  <c r="F120"/>
  <c r="J19"/>
  <c r="J17"/>
  <c r="E17"/>
  <c r="F119"/>
  <c r="J16"/>
  <c r="J14"/>
  <c r="J117"/>
  <c r="E7"/>
  <c r="E111"/>
  <c i="2" r="J39"/>
  <c r="J38"/>
  <c i="1" r="AY96"/>
  <c i="2" r="J37"/>
  <c i="1" r="AX96"/>
  <c i="2"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T231"/>
  <c r="R232"/>
  <c r="R231"/>
  <c r="P232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J137"/>
  <c r="F137"/>
  <c r="F135"/>
  <c r="E133"/>
  <c r="J93"/>
  <c r="F93"/>
  <c r="F91"/>
  <c r="E89"/>
  <c r="J26"/>
  <c r="E26"/>
  <c r="J138"/>
  <c r="J25"/>
  <c r="J20"/>
  <c r="E20"/>
  <c r="F138"/>
  <c r="J19"/>
  <c r="J14"/>
  <c r="J135"/>
  <c r="E7"/>
  <c r="E129"/>
  <c i="1" r="L90"/>
  <c r="AM90"/>
  <c r="AM89"/>
  <c r="L89"/>
  <c r="AM87"/>
  <c r="L87"/>
  <c r="L85"/>
  <c r="L84"/>
  <c i="2" r="BK251"/>
  <c r="BK250"/>
  <c r="BK237"/>
  <c r="BK229"/>
  <c r="BK223"/>
  <c r="J216"/>
  <c r="BK206"/>
  <c r="J202"/>
  <c r="J199"/>
  <c r="J191"/>
  <c r="J178"/>
  <c r="BK269"/>
  <c r="J264"/>
  <c r="BK259"/>
  <c r="BK256"/>
  <c r="J251"/>
  <c r="J246"/>
  <c r="J242"/>
  <c r="J235"/>
  <c r="J225"/>
  <c r="J220"/>
  <c r="BK213"/>
  <c r="BK205"/>
  <c r="BK198"/>
  <c r="J194"/>
  <c r="BK184"/>
  <c r="J179"/>
  <c r="BK175"/>
  <c r="J171"/>
  <c r="BK166"/>
  <c r="J163"/>
  <c r="J159"/>
  <c r="J156"/>
  <c r="BK152"/>
  <c r="J148"/>
  <c i="1" r="AS95"/>
  <c i="2" r="J238"/>
  <c r="BK235"/>
  <c r="BK226"/>
  <c r="BK220"/>
  <c r="J217"/>
  <c r="BK209"/>
  <c r="BK195"/>
  <c r="BK189"/>
  <c r="BK180"/>
  <c r="J175"/>
  <c r="BK172"/>
  <c r="BK168"/>
  <c r="J165"/>
  <c r="BK161"/>
  <c r="BK158"/>
  <c r="BK155"/>
  <c r="J150"/>
  <c r="J146"/>
  <c r="J144"/>
  <c r="J266"/>
  <c r="BK262"/>
  <c r="BK258"/>
  <c r="J254"/>
  <c r="BK246"/>
  <c r="J244"/>
  <c r="J240"/>
  <c r="J228"/>
  <c r="J223"/>
  <c r="J213"/>
  <c r="J207"/>
  <c r="J204"/>
  <c r="J196"/>
  <c r="J184"/>
  <c r="J181"/>
  <c r="BK160"/>
  <c i="3" r="J146"/>
  <c r="BK127"/>
  <c r="J147"/>
  <c r="J143"/>
  <c r="J142"/>
  <c r="BK140"/>
  <c r="J139"/>
  <c r="BK136"/>
  <c r="J135"/>
  <c r="J134"/>
  <c r="BK132"/>
  <c r="J131"/>
  <c r="BK129"/>
  <c r="BK126"/>
  <c r="BK144"/>
  <c i="4" r="J135"/>
  <c r="J132"/>
  <c r="BK128"/>
  <c r="BK125"/>
  <c r="BK136"/>
  <c r="J134"/>
  <c r="J128"/>
  <c r="J125"/>
  <c r="BK129"/>
  <c i="5" r="BK151"/>
  <c r="BK146"/>
  <c r="J139"/>
  <c r="J134"/>
  <c r="BK128"/>
  <c r="BK152"/>
  <c r="J144"/>
  <c r="J141"/>
  <c r="BK137"/>
  <c r="J130"/>
  <c r="BK127"/>
  <c r="BK144"/>
  <c r="J136"/>
  <c r="BK134"/>
  <c r="J131"/>
  <c i="2" r="J256"/>
  <c r="BK245"/>
  <c r="J236"/>
  <c r="BK228"/>
  <c r="J218"/>
  <c r="J210"/>
  <c r="BK204"/>
  <c r="BK200"/>
  <c r="J195"/>
  <c r="BK182"/>
  <c r="J168"/>
  <c r="BK266"/>
  <c r="J263"/>
  <c r="J261"/>
  <c r="BK257"/>
  <c r="BK248"/>
  <c r="BK244"/>
  <c r="BK239"/>
  <c r="J230"/>
  <c r="J224"/>
  <c r="J219"/>
  <c r="J212"/>
  <c r="BK202"/>
  <c r="BK196"/>
  <c r="BK188"/>
  <c r="J180"/>
  <c r="BK176"/>
  <c r="J172"/>
  <c r="J167"/>
  <c r="BK164"/>
  <c r="J161"/>
  <c r="BK157"/>
  <c r="BK154"/>
  <c r="J149"/>
  <c r="BK145"/>
  <c r="BK254"/>
  <c r="BK249"/>
  <c r="BK247"/>
  <c r="BK240"/>
  <c r="J237"/>
  <c r="J234"/>
  <c r="BK225"/>
  <c r="BK219"/>
  <c r="BK216"/>
  <c r="J200"/>
  <c r="J188"/>
  <c r="J177"/>
  <c r="BK174"/>
  <c r="BK169"/>
  <c r="J166"/>
  <c r="BK163"/>
  <c r="J160"/>
  <c r="J157"/>
  <c r="J154"/>
  <c r="BK149"/>
  <c r="J145"/>
  <c r="J269"/>
  <c r="BK264"/>
  <c r="BK261"/>
  <c r="J257"/>
  <c r="J250"/>
  <c r="J243"/>
  <c r="BK232"/>
  <c r="BK227"/>
  <c r="J221"/>
  <c r="BK212"/>
  <c r="J206"/>
  <c r="J198"/>
  <c r="BK185"/>
  <c r="J182"/>
  <c r="BK178"/>
  <c i="3" r="BK147"/>
  <c r="J129"/>
  <c r="J148"/>
  <c r="BK143"/>
  <c r="J141"/>
  <c r="BK139"/>
  <c r="J138"/>
  <c r="BK135"/>
  <c r="BK133"/>
  <c r="J132"/>
  <c r="BK130"/>
  <c r="J128"/>
  <c r="BK146"/>
  <c r="J126"/>
  <c i="4" r="BK133"/>
  <c r="J130"/>
  <c r="J126"/>
  <c r="J129"/>
  <c r="J133"/>
  <c r="BK127"/>
  <c r="J136"/>
  <c i="5" r="BK155"/>
  <c r="BK148"/>
  <c r="J143"/>
  <c r="BK136"/>
  <c r="J132"/>
  <c r="BK147"/>
  <c r="BK143"/>
  <c r="BK139"/>
  <c r="BK133"/>
  <c r="J129"/>
  <c r="J151"/>
  <c r="BK141"/>
  <c r="BK138"/>
  <c r="BK135"/>
  <c r="BK132"/>
  <c r="J127"/>
  <c i="2" r="J255"/>
  <c r="BK241"/>
  <c r="J232"/>
  <c r="J226"/>
  <c r="J222"/>
  <c r="J215"/>
  <c r="J205"/>
  <c r="BK201"/>
  <c r="J197"/>
  <c r="J185"/>
  <c r="BK181"/>
  <c r="J270"/>
  <c r="J265"/>
  <c r="J262"/>
  <c r="J258"/>
  <c r="J253"/>
  <c r="J247"/>
  <c r="BK243"/>
  <c r="BK238"/>
  <c r="J229"/>
  <c r="BK221"/>
  <c r="BK217"/>
  <c r="J209"/>
  <c r="J201"/>
  <c r="BK197"/>
  <c r="J189"/>
  <c r="BK183"/>
  <c r="BK177"/>
  <c r="J174"/>
  <c r="J169"/>
  <c r="BK165"/>
  <c r="BK162"/>
  <c r="J158"/>
  <c r="J155"/>
  <c r="BK150"/>
  <c r="BK146"/>
  <c r="BK144"/>
  <c r="BK253"/>
  <c r="J248"/>
  <c r="J245"/>
  <c r="J241"/>
  <c r="J239"/>
  <c r="BK236"/>
  <c r="J227"/>
  <c r="BK222"/>
  <c r="BK218"/>
  <c r="BK207"/>
  <c r="BK194"/>
  <c r="BK191"/>
  <c r="J187"/>
  <c r="J176"/>
  <c r="BK171"/>
  <c r="BK167"/>
  <c r="J164"/>
  <c r="J162"/>
  <c r="BK159"/>
  <c r="BK156"/>
  <c r="J152"/>
  <c r="BK148"/>
  <c r="BK270"/>
  <c r="BK265"/>
  <c r="BK263"/>
  <c r="J259"/>
  <c r="BK255"/>
  <c r="J249"/>
  <c r="BK242"/>
  <c r="BK234"/>
  <c r="BK230"/>
  <c r="BK224"/>
  <c r="BK215"/>
  <c r="BK210"/>
  <c r="BK199"/>
  <c r="BK187"/>
  <c r="J183"/>
  <c r="BK179"/>
  <c i="3" r="BK148"/>
  <c r="J144"/>
  <c r="BK128"/>
  <c r="J145"/>
  <c r="BK142"/>
  <c r="BK141"/>
  <c r="J140"/>
  <c r="BK138"/>
  <c r="J136"/>
  <c r="BK134"/>
  <c r="J133"/>
  <c r="BK131"/>
  <c r="J130"/>
  <c r="J127"/>
  <c r="BK145"/>
  <c i="4" r="BK134"/>
  <c r="J131"/>
  <c r="J127"/>
  <c r="BK131"/>
  <c r="BK135"/>
  <c r="BK130"/>
  <c r="BK126"/>
  <c r="BK132"/>
  <c i="5" r="J152"/>
  <c r="J147"/>
  <c r="J142"/>
  <c r="J135"/>
  <c r="BK130"/>
  <c r="J155"/>
  <c r="J146"/>
  <c r="BK142"/>
  <c r="J138"/>
  <c r="BK131"/>
  <c r="J128"/>
  <c r="J148"/>
  <c r="J137"/>
  <c r="J133"/>
  <c r="BK129"/>
  <c i="2" l="1" r="P143"/>
  <c r="P147"/>
  <c r="T147"/>
  <c r="P153"/>
  <c r="BK170"/>
  <c r="J170"/>
  <c r="J104"/>
  <c r="R170"/>
  <c r="P173"/>
  <c r="BK186"/>
  <c r="J186"/>
  <c r="J106"/>
  <c r="T186"/>
  <c r="BK193"/>
  <c r="J193"/>
  <c r="J109"/>
  <c r="T193"/>
  <c r="T203"/>
  <c r="R208"/>
  <c r="BK211"/>
  <c r="J211"/>
  <c r="J112"/>
  <c r="R211"/>
  <c r="P214"/>
  <c r="BK233"/>
  <c r="J233"/>
  <c r="J115"/>
  <c r="T233"/>
  <c r="R252"/>
  <c r="P260"/>
  <c r="BK268"/>
  <c r="J268"/>
  <c r="J119"/>
  <c r="T268"/>
  <c r="T267"/>
  <c i="3" r="P125"/>
  <c r="BK137"/>
  <c r="J137"/>
  <c r="J101"/>
  <c r="R137"/>
  <c i="4" r="P124"/>
  <c r="P123"/>
  <c r="P122"/>
  <c i="1" r="AU98"/>
  <c i="5" r="P126"/>
  <c r="BK140"/>
  <c r="J140"/>
  <c r="J99"/>
  <c r="R140"/>
  <c r="T145"/>
  <c r="P150"/>
  <c r="P149"/>
  <c i="2" r="R143"/>
  <c r="BK147"/>
  <c r="J147"/>
  <c r="J101"/>
  <c r="BK153"/>
  <c r="J153"/>
  <c r="J103"/>
  <c r="R153"/>
  <c r="BK173"/>
  <c r="J173"/>
  <c r="J105"/>
  <c r="T173"/>
  <c r="R186"/>
  <c r="R193"/>
  <c r="P203"/>
  <c r="BK208"/>
  <c r="J208"/>
  <c r="J111"/>
  <c r="T208"/>
  <c r="P211"/>
  <c r="T211"/>
  <c r="T214"/>
  <c r="R233"/>
  <c r="P252"/>
  <c r="BK260"/>
  <c r="J260"/>
  <c r="J117"/>
  <c r="R260"/>
  <c r="P268"/>
  <c r="P267"/>
  <c i="3" r="R125"/>
  <c r="R124"/>
  <c r="R123"/>
  <c r="T137"/>
  <c i="4" r="R124"/>
  <c r="R123"/>
  <c r="R122"/>
  <c i="5" r="BK126"/>
  <c r="R126"/>
  <c r="P140"/>
  <c r="BK145"/>
  <c r="J145"/>
  <c r="J100"/>
  <c r="R145"/>
  <c r="T150"/>
  <c r="T149"/>
  <c i="2" r="BK143"/>
  <c r="J143"/>
  <c r="J100"/>
  <c r="T143"/>
  <c r="R147"/>
  <c r="T153"/>
  <c r="P170"/>
  <c r="T170"/>
  <c r="R173"/>
  <c r="P186"/>
  <c r="P193"/>
  <c r="BK203"/>
  <c r="J203"/>
  <c r="J110"/>
  <c r="R203"/>
  <c r="P208"/>
  <c r="BK214"/>
  <c r="J214"/>
  <c r="J113"/>
  <c r="R214"/>
  <c r="P233"/>
  <c r="BK252"/>
  <c r="J252"/>
  <c r="J116"/>
  <c r="T252"/>
  <c r="T260"/>
  <c r="R268"/>
  <c r="R267"/>
  <c i="3" r="BK125"/>
  <c r="J125"/>
  <c r="J100"/>
  <c r="T125"/>
  <c r="T124"/>
  <c r="T123"/>
  <c r="P137"/>
  <c i="4" r="BK124"/>
  <c r="J124"/>
  <c r="J100"/>
  <c r="T124"/>
  <c r="T123"/>
  <c r="T122"/>
  <c i="5" r="T126"/>
  <c r="T125"/>
  <c r="T124"/>
  <c r="T140"/>
  <c r="P145"/>
  <c r="BK150"/>
  <c r="J150"/>
  <c r="J102"/>
  <c r="R150"/>
  <c r="R149"/>
  <c r="BK154"/>
  <c r="J154"/>
  <c r="J104"/>
  <c i="2" r="BK151"/>
  <c r="J151"/>
  <c r="J102"/>
  <c r="BK190"/>
  <c r="J190"/>
  <c r="J107"/>
  <c r="BK231"/>
  <c r="J231"/>
  <c r="J114"/>
  <c i="5" r="E114"/>
  <c r="J121"/>
  <c r="BE128"/>
  <c r="BE131"/>
  <c r="BE133"/>
  <c r="BE134"/>
  <c r="BE142"/>
  <c r="BE143"/>
  <c r="BE147"/>
  <c r="BE148"/>
  <c r="BE152"/>
  <c i="4" r="BK123"/>
  <c r="J123"/>
  <c r="J99"/>
  <c i="5" r="J89"/>
  <c r="F92"/>
  <c r="BE127"/>
  <c r="BE130"/>
  <c r="BE132"/>
  <c r="BE136"/>
  <c r="BE138"/>
  <c r="BE139"/>
  <c r="BE141"/>
  <c r="BE146"/>
  <c r="BE151"/>
  <c r="BE129"/>
  <c r="BE135"/>
  <c r="BE137"/>
  <c r="BE144"/>
  <c r="BE155"/>
  <c i="3" r="BK124"/>
  <c r="J124"/>
  <c r="J99"/>
  <c i="4" r="J93"/>
  <c r="J116"/>
  <c r="J119"/>
  <c r="BE125"/>
  <c r="BE126"/>
  <c r="BE127"/>
  <c r="BE130"/>
  <c r="E85"/>
  <c r="F119"/>
  <c r="BE128"/>
  <c r="BE133"/>
  <c r="F93"/>
  <c r="BE129"/>
  <c r="BE131"/>
  <c r="BE132"/>
  <c r="BE134"/>
  <c r="BE135"/>
  <c r="BE136"/>
  <c i="3" r="E85"/>
  <c r="J91"/>
  <c r="F94"/>
  <c r="BE143"/>
  <c r="BE146"/>
  <c r="F93"/>
  <c r="J94"/>
  <c r="J119"/>
  <c r="BE127"/>
  <c r="BE128"/>
  <c r="BE130"/>
  <c r="BE131"/>
  <c r="BE132"/>
  <c r="BE133"/>
  <c r="BE134"/>
  <c r="BE135"/>
  <c r="BE136"/>
  <c r="BE138"/>
  <c r="BE139"/>
  <c r="BE140"/>
  <c r="BE141"/>
  <c r="BE142"/>
  <c r="BE144"/>
  <c r="BE148"/>
  <c r="BE126"/>
  <c r="BE129"/>
  <c r="BE145"/>
  <c r="BE147"/>
  <c i="2" r="BE158"/>
  <c r="BE188"/>
  <c r="BE189"/>
  <c r="BE191"/>
  <c r="BE195"/>
  <c r="BE196"/>
  <c r="BE200"/>
  <c r="BE201"/>
  <c r="BE216"/>
  <c r="BE217"/>
  <c r="BE218"/>
  <c r="BE219"/>
  <c r="BE225"/>
  <c r="BE228"/>
  <c r="BE235"/>
  <c r="BE237"/>
  <c r="BE238"/>
  <c r="BE241"/>
  <c r="BE243"/>
  <c r="BE244"/>
  <c r="BE247"/>
  <c r="BE249"/>
  <c r="BE251"/>
  <c r="BE253"/>
  <c r="BE258"/>
  <c r="BE261"/>
  <c r="BE262"/>
  <c r="BE263"/>
  <c r="BE264"/>
  <c r="E85"/>
  <c r="J91"/>
  <c r="F94"/>
  <c r="BE144"/>
  <c r="BE145"/>
  <c r="BE148"/>
  <c r="BE149"/>
  <c r="BE152"/>
  <c r="BE154"/>
  <c r="BE157"/>
  <c r="BE159"/>
  <c r="BE162"/>
  <c r="BE165"/>
  <c r="BE172"/>
  <c r="BE174"/>
  <c r="BE176"/>
  <c r="BE178"/>
  <c r="BE179"/>
  <c r="BE181"/>
  <c r="BE182"/>
  <c r="BE202"/>
  <c r="BE205"/>
  <c r="BE210"/>
  <c r="BE213"/>
  <c r="BE223"/>
  <c r="BE229"/>
  <c r="BE230"/>
  <c r="BE242"/>
  <c r="BE245"/>
  <c r="BE246"/>
  <c r="BE255"/>
  <c r="J94"/>
  <c r="BE146"/>
  <c r="BE150"/>
  <c r="BE155"/>
  <c r="BE156"/>
  <c r="BE160"/>
  <c r="BE161"/>
  <c r="BE163"/>
  <c r="BE164"/>
  <c r="BE166"/>
  <c r="BE167"/>
  <c r="BE168"/>
  <c r="BE169"/>
  <c r="BE171"/>
  <c r="BE175"/>
  <c r="BE177"/>
  <c r="BE180"/>
  <c r="BE185"/>
  <c r="BE194"/>
  <c r="BE197"/>
  <c r="BE198"/>
  <c r="BE199"/>
  <c r="BE204"/>
  <c r="BE206"/>
  <c r="BE209"/>
  <c r="BE215"/>
  <c r="BE222"/>
  <c r="BE226"/>
  <c r="BE227"/>
  <c r="BE232"/>
  <c r="BE234"/>
  <c r="BE236"/>
  <c r="BE240"/>
  <c r="BE250"/>
  <c r="BE257"/>
  <c r="BE259"/>
  <c r="BE265"/>
  <c r="BE266"/>
  <c r="BE269"/>
  <c r="BE270"/>
  <c r="BE183"/>
  <c r="BE184"/>
  <c r="BE187"/>
  <c r="BE207"/>
  <c r="BE212"/>
  <c r="BE220"/>
  <c r="BE221"/>
  <c r="BE224"/>
  <c r="BE239"/>
  <c r="BE248"/>
  <c r="BE254"/>
  <c r="BE256"/>
  <c r="F39"/>
  <c i="1" r="BD96"/>
  <c i="3" r="F36"/>
  <c i="1" r="BA97"/>
  <c i="3" r="F39"/>
  <c i="1" r="BD97"/>
  <c i="4" r="F37"/>
  <c i="1" r="BB98"/>
  <c i="5" r="F35"/>
  <c i="1" r="BB99"/>
  <c i="2" r="J36"/>
  <c i="1" r="AW96"/>
  <c i="3" r="F37"/>
  <c i="1" r="BB97"/>
  <c i="3" r="F38"/>
  <c i="1" r="BC97"/>
  <c i="4" r="F38"/>
  <c i="1" r="BC98"/>
  <c i="5" r="J34"/>
  <c i="1" r="AW99"/>
  <c i="5" r="F36"/>
  <c i="1" r="BC99"/>
  <c i="2" r="F37"/>
  <c i="1" r="BB96"/>
  <c r="AS94"/>
  <c i="3" r="J36"/>
  <c i="1" r="AW97"/>
  <c i="4" r="F39"/>
  <c i="1" r="BD98"/>
  <c i="4" r="F36"/>
  <c i="1" r="BA98"/>
  <c i="4" r="J36"/>
  <c i="1" r="AW98"/>
  <c i="5" r="F34"/>
  <c i="1" r="BA99"/>
  <c i="2" r="F36"/>
  <c i="1" r="BA96"/>
  <c i="2" r="F38"/>
  <c i="1" r="BC96"/>
  <c i="5" r="F37"/>
  <c i="1" r="BD99"/>
  <c i="5" l="1" r="BK125"/>
  <c r="J125"/>
  <c r="J97"/>
  <c i="2" r="R192"/>
  <c i="5" r="P125"/>
  <c r="P124"/>
  <c i="1" r="AU99"/>
  <c i="2" r="T142"/>
  <c i="5" r="R125"/>
  <c r="R124"/>
  <c i="2" r="R142"/>
  <c r="R141"/>
  <c r="P192"/>
  <c i="3" r="P124"/>
  <c r="P123"/>
  <c i="1" r="AU97"/>
  <c i="2" r="T192"/>
  <c r="P142"/>
  <c r="P141"/>
  <c i="1" r="AU96"/>
  <c i="5" r="J126"/>
  <c r="J98"/>
  <c i="2" r="BK142"/>
  <c r="J142"/>
  <c r="J99"/>
  <c r="BK267"/>
  <c r="J267"/>
  <c r="J118"/>
  <c i="5" r="BK149"/>
  <c r="J149"/>
  <c r="J101"/>
  <c i="2" r="BK192"/>
  <c r="J192"/>
  <c r="J108"/>
  <c i="5" r="BK153"/>
  <c r="J153"/>
  <c r="J103"/>
  <c i="4" r="BK122"/>
  <c r="J122"/>
  <c i="3" r="BK123"/>
  <c r="J123"/>
  <c r="F35"/>
  <c i="1" r="AZ97"/>
  <c i="3" r="J32"/>
  <c i="1" r="AG97"/>
  <c i="4" r="J35"/>
  <c i="1" r="AV98"/>
  <c r="AT98"/>
  <c r="BA95"/>
  <c r="AW95"/>
  <c r="BB95"/>
  <c i="5" r="F33"/>
  <c i="1" r="AZ99"/>
  <c i="2" r="J35"/>
  <c i="1" r="AV96"/>
  <c r="AT96"/>
  <c i="3" r="J35"/>
  <c i="1" r="AV97"/>
  <c r="AT97"/>
  <c i="4" r="F35"/>
  <c i="1" r="AZ98"/>
  <c r="BD95"/>
  <c r="BC95"/>
  <c r="AY95"/>
  <c i="4" r="J32"/>
  <c i="1" r="AG98"/>
  <c i="5" r="J33"/>
  <c i="1" r="AV99"/>
  <c r="AT99"/>
  <c i="2" r="F35"/>
  <c i="1" r="AZ96"/>
  <c i="2" l="1" r="T141"/>
  <c i="5" r="BK124"/>
  <c r="J124"/>
  <c i="2" r="BK141"/>
  <c r="J141"/>
  <c r="J98"/>
  <c i="1" r="AN98"/>
  <c i="4" r="J98"/>
  <c i="1" r="AN97"/>
  <c i="3" r="J98"/>
  <c i="4" r="J41"/>
  <c i="3" r="J41"/>
  <c i="1" r="AU95"/>
  <c r="AU94"/>
  <c r="BB94"/>
  <c r="AX94"/>
  <c r="BA94"/>
  <c r="W30"/>
  <c r="BD94"/>
  <c r="W33"/>
  <c i="5" r="J30"/>
  <c i="1" r="AG99"/>
  <c r="BC94"/>
  <c r="W32"/>
  <c r="AX95"/>
  <c r="AZ95"/>
  <c i="5" l="1" r="J39"/>
  <c r="J96"/>
  <c i="1" r="AN99"/>
  <c r="AZ94"/>
  <c r="AV94"/>
  <c r="AK29"/>
  <c i="2" r="J32"/>
  <c i="1" r="AG96"/>
  <c r="AG95"/>
  <c r="AG94"/>
  <c r="AK26"/>
  <c r="AW94"/>
  <c r="AK30"/>
  <c r="AK35"/>
  <c r="W31"/>
  <c r="AV95"/>
  <c r="AT95"/>
  <c r="AN95"/>
  <c r="AY94"/>
  <c i="2" l="1" r="J41"/>
  <c i="1" r="AN96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<sst xmlns="http://schemas.openxmlformats.org/spreadsheetml/2006/main">
  <si>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</si>
  <si>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</si>
  <si>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</si>
  <si>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</si>
  <si>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</si>
  <si>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{7839e29c-fc14-4422-bcd8-01610cdcd762}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</si>
  <si>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</si>
  <si>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</si>
  <si>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</si>
  <si>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</si>
  <si>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</si>
  <si>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</si>
  <si>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</si>
  <si>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</si>
  <si>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01_DPO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</si>
  <si>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</si>
  <si>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</si>
  <si>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objektu DPO p.č. 850, k.ú. Mariánské Hory, obec Ostrava</t>
  </si>
  <si>
    <t>KSO:</t>
  </si>
  <si>
    <t>CC-CZ:</t>
  </si>
  <si>
    <t>Místo:</t>
  </si>
  <si>
    <t xml:space="preserve"> </t>
  </si>
  <si>
    <t>Datum:</t>
  </si>
  <si>
    <t>30. 8. 2022</t>
  </si>
  <si>
    <t>Zadavatel:</t>
  </si>
  <si>
    <t>IČ:</t>
  </si>
  <si>
    <t>Dopravní podnik Ostrava a.s.</t>
  </si>
  <si>
    <t>DIČ:</t>
  </si>
  <si>
    <t>Uchazeč:</t>
  </si>
  <si>
    <t>Vyplň údaj</t>
  </si>
  <si>
    <t>Projektant:</t>
  </si>
  <si>
    <t>RP 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</si>
  <si>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</si>
  <si>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</si>
  <si>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</si>
  <si>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</si>
  <si>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</si>
  <si>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</si>
  <si>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</si>
  <si>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</si>
  <si>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</si>
  <si>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</si>
  <si>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</si>
  <si>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</si>
  <si>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</si>
  <si>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</si>
  <si>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</si>
  <si>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</si>
  <si>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</si>
  <si>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</si>
  <si>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</si>
  <si>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</si>
  <si>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</si>
  <si>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</si>
  <si>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</si>
  <si>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</si>
  <si>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</si>
  <si>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</si>
  <si>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</si>
  <si>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</si>
  <si>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</si>
  <si>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</si>
  <si>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</si>
  <si>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</si>
  <si>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</si>
  <si>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</si>
  <si>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</si>
  <si>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</si>
  <si>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</si>
  <si>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</si>
  <si>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</si>
  <si>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</si>
  <si>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</si>
  <si>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</si>
  <si>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</si>
  <si>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</si>
  <si>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</si>
  <si>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</si>
  <si>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</si>
  <si>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</si>
  <si>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</si>
  <si>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</si>
  <si>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{5603200f-3b0a-4d2a-aed6-5a758283e39d}</t>
  </si>
  <si>
    <t>2</t>
  </si>
  <si>
    <t>/</t>
  </si>
  <si>
    <t>001</t>
  </si>
  <si>
    <t>Stavební část</t>
  </si>
  <si>
    <t>Soupis</t>
  </si>
  <si>
    <t>{7e718802-eb42-44fc-82bc-3897e6a17af6}</t>
  </si>
  <si>
    <t>002</t>
  </si>
  <si>
    <t>Elektroinstalace - Hromosvod</t>
  </si>
  <si>
    <t>{c22a7645-c37b-49af-969a-965c829d063a}</t>
  </si>
  <si>
    <t>003</t>
  </si>
  <si>
    <t>Ostatní a vedlejší náklady</t>
  </si>
  <si>
    <t>{5975bc71-9d05-41ba-9734-aea30bd3eb3f}</t>
  </si>
  <si>
    <t>02</t>
  </si>
  <si>
    <t>Stavební část - výmalba</t>
  </si>
  <si>
    <t>{852c0ba9-12e0-4d84-9994-8d0671172f89}</t>
  </si>
  <si>
    <t>KRYCÍ LIST SOUPISU PRACÍ</t>
  </si>
  <si>
    <t>Objekt:</t>
  </si>
  <si>
    <t>01 - Stavební úpravy objektu DPO p.č. 850, k.ú. Mariánské Hory, obec Ostrava</t>
  </si>
  <si>
    <t>Soupis:</t>
  </si>
  <si>
    <t>001 -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</si>
  <si>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</si>
  <si>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</si>
  <si>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</si>
  <si>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</si>
  <si>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</si>
  <si>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</si>
  <si>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</si>
  <si>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</si>
  <si>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</si>
  <si>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</si>
  <si>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</si>
  <si>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</si>
  <si>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</si>
  <si>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</si>
  <si>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</si>
  <si>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</si>
  <si>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</si>
  <si>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</si>
  <si>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</si>
  <si>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</si>
  <si>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</si>
  <si>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</si>
  <si>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</si>
  <si>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</si>
  <si>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>OST - Ostatní</t>
  </si>
  <si>
    <t xml:space="preserve">    Ost1 -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</si>
  <si>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</si>
  <si>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</si>
  <si>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</si>
  <si>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</si>
  <si>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</si>
  <si>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</si>
  <si>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</si>
  <si>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</si>
  <si>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</si>
  <si>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</si>
  <si>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</si>
  <si>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</si>
  <si>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</si>
  <si>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</si>
  <si>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</si>
  <si>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</si>
  <si>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</si>
  <si>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</si>
  <si>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131213701</t>
  </si>
  <si>
    <t>Hloubení nezapažených jam v soudržných horninách třídy těžitelnosti I skupiny 3 ručně</t>
  </si>
  <si>
    <t>m3</t>
  </si>
  <si>
    <t>4</t>
  </si>
  <si>
    <t>-1389627909</t>
  </si>
  <si>
    <t>162751117</t>
  </si>
  <si>
    <t>Vodorovné přemístění do 10000 m výkopku/sypaniny z horniny třídy těžitelnosti I, skupiny 1 až 3</t>
  </si>
  <si>
    <t>1150276093</t>
  </si>
  <si>
    <t>3</t>
  </si>
  <si>
    <t>171201231</t>
  </si>
  <si>
    <t>Poplatek za uložení zeminy a kamení na recyklační skládce (skládkovné) kód odpadu 17 05 04</t>
  </si>
  <si>
    <t>t</t>
  </si>
  <si>
    <t>-1782763080</t>
  </si>
  <si>
    <t>Zakládání</t>
  </si>
  <si>
    <t>273313511</t>
  </si>
  <si>
    <t>Základové desky z betonu tř. C 12/15 - podkladní</t>
  </si>
  <si>
    <t>-984390843</t>
  </si>
  <si>
    <t>5</t>
  </si>
  <si>
    <t>275321511</t>
  </si>
  <si>
    <t>Základové patky ze ŽB bez zvýšených nároků na prostředí tř. C 25/30</t>
  </si>
  <si>
    <t>1084812557</t>
  </si>
  <si>
    <t>6</t>
  </si>
  <si>
    <t>275362021</t>
  </si>
  <si>
    <t>Výztuž základových patek svařovanými sítěmi Kari</t>
  </si>
  <si>
    <t>1342233750</t>
  </si>
  <si>
    <t>Svislé a kompletní konstrukce</t>
  </si>
  <si>
    <t>7</t>
  </si>
  <si>
    <t>311272211</t>
  </si>
  <si>
    <t>Zdivo z pórobetonových tvárnic hladkých do P2 do 450 kg/m3 na tenkovrstvou maltu tl 300 mm</t>
  </si>
  <si>
    <t>m2</t>
  </si>
  <si>
    <t>1181876646</t>
  </si>
  <si>
    <t>Úpravy povrchů, podlahy a osazování výplní</t>
  </si>
  <si>
    <t>8</t>
  </si>
  <si>
    <t>612131121</t>
  </si>
  <si>
    <t>Penetrační disperzní nátěr vnitřních stěn nanášený ručně</t>
  </si>
  <si>
    <t>1437129843</t>
  </si>
  <si>
    <t>9</t>
  </si>
  <si>
    <t>612142001</t>
  </si>
  <si>
    <t>Potažení vnitřních stěn sklovláknitým pletivem vtlačeným do tenkovrstvé hmoty</t>
  </si>
  <si>
    <t>895844230</t>
  </si>
  <si>
    <t>10</t>
  </si>
  <si>
    <t>612311131</t>
  </si>
  <si>
    <t>Potažení vnitřních stěn vápenným štukem tloušťky do 3 mm</t>
  </si>
  <si>
    <t>2114899965</t>
  </si>
  <si>
    <t>11</t>
  </si>
  <si>
    <t>622131101</t>
  </si>
  <si>
    <t>Cementový postřik vnějších stěn nanášený celoplošně ručně</t>
  </si>
  <si>
    <t>-148768750</t>
  </si>
  <si>
    <t>12</t>
  </si>
  <si>
    <t>622321111</t>
  </si>
  <si>
    <t>Vápenocementová omítka hrubá jednovrstvá zatřená vnějších stěn nanášená ručně</t>
  </si>
  <si>
    <t>-1627211779</t>
  </si>
  <si>
    <t>13</t>
  </si>
  <si>
    <t>622321191</t>
  </si>
  <si>
    <t>Příplatek k vápenocementové omítce vnějších stěn za každých dalších 5 mm tloušťky ručně</t>
  </si>
  <si>
    <t>-986140618</t>
  </si>
  <si>
    <t>14</t>
  </si>
  <si>
    <t>622325121</t>
  </si>
  <si>
    <t>Sanační jádrová omítka vnějších stěn nanášená ručně</t>
  </si>
  <si>
    <t>110693958</t>
  </si>
  <si>
    <t>622325191</t>
  </si>
  <si>
    <t>Příplatek k sanační jádrové omítce vnějších stěn za každých dalších 5 mm tloušťky přes 15 mm ručně</t>
  </si>
  <si>
    <t>321822356</t>
  </si>
  <si>
    <t>16</t>
  </si>
  <si>
    <t>622142001</t>
  </si>
  <si>
    <t>Potažení vnějších stěn sklovláknitým pletivem vtlačeným do tenkovrstvé hmoty</t>
  </si>
  <si>
    <t>-1534256560</t>
  </si>
  <si>
    <t>17</t>
  </si>
  <si>
    <t>622131121</t>
  </si>
  <si>
    <t>Penetrační disperzní nátěr vnějších stěn nanášený ručně</t>
  </si>
  <si>
    <t>-10535044</t>
  </si>
  <si>
    <t>18</t>
  </si>
  <si>
    <t>622151021</t>
  </si>
  <si>
    <t>Penetrační akrylátový nátěr vnějších mozaikových tenkovrstvých omítek stěn</t>
  </si>
  <si>
    <t>581386309</t>
  </si>
  <si>
    <t>19</t>
  </si>
  <si>
    <t>622511112</t>
  </si>
  <si>
    <t>Tenkovrstvá akrylátová mozaiková střednězrnná omítka vnějších stěn</t>
  </si>
  <si>
    <t>-9723087</t>
  </si>
  <si>
    <t>20</t>
  </si>
  <si>
    <t>622151001</t>
  </si>
  <si>
    <t>Penetrační akrylátový nátěr vnějších pastovitých tenkovrstvých omítek stěn</t>
  </si>
  <si>
    <t>888658305</t>
  </si>
  <si>
    <t>622531022</t>
  </si>
  <si>
    <t>Tenkovrstvá silikonová zrnitá omítka zrnitost 2,0 mm vnějších stěn</t>
  </si>
  <si>
    <t>2012964907</t>
  </si>
  <si>
    <t>22</t>
  </si>
  <si>
    <t>623,1-R</t>
  </si>
  <si>
    <t>Příplatek za vytvoření ozdobných prvků fasády u ostění oken, dveří a římsy střechy s polystyrenových fasádních profilů</t>
  </si>
  <si>
    <t>kpl</t>
  </si>
  <si>
    <t>-1000408251</t>
  </si>
  <si>
    <t>23</t>
  </si>
  <si>
    <t>632450122</t>
  </si>
  <si>
    <t>Vyrovnávací cementový potěr tl do 30 mm ze suchých směsí provedený v pásu</t>
  </si>
  <si>
    <t>2033828480</t>
  </si>
  <si>
    <t>Trubní vedení</t>
  </si>
  <si>
    <t>24</t>
  </si>
  <si>
    <t>890,1-R</t>
  </si>
  <si>
    <t>Napojení lapačů střešních splavenin na stávající dešťovou kanalizaci</t>
  </si>
  <si>
    <t>ks</t>
  </si>
  <si>
    <t>-513412231</t>
  </si>
  <si>
    <t>25</t>
  </si>
  <si>
    <t>892,1-R</t>
  </si>
  <si>
    <t>Kamerová zkouška kanalizačního potrubí, vč. vyhotovení záznamu o zkoušce</t>
  </si>
  <si>
    <t>m</t>
  </si>
  <si>
    <t>-1394636158</t>
  </si>
  <si>
    <t>Ostatní konstrukce a práce, bourání</t>
  </si>
  <si>
    <t>26</t>
  </si>
  <si>
    <t>920,1-R</t>
  </si>
  <si>
    <t>Demontáž stávajícího ocelového schodiště, vč. odvozu a likvidace</t>
  </si>
  <si>
    <t>-397806841</t>
  </si>
  <si>
    <t>27</t>
  </si>
  <si>
    <t>941211111</t>
  </si>
  <si>
    <t>Montáž lešení řadového rámového lehkého zatížení do 200 kg/m2 š do 0,9 m v do 10 m</t>
  </si>
  <si>
    <t>603025790</t>
  </si>
  <si>
    <t>28</t>
  </si>
  <si>
    <t>941211211</t>
  </si>
  <si>
    <t>Příplatek k lešení řadovému rámovému lehkému š 0,9 m v do 25 m za první a ZKD den použití</t>
  </si>
  <si>
    <t>-1464197312</t>
  </si>
  <si>
    <t>29</t>
  </si>
  <si>
    <t>941211811</t>
  </si>
  <si>
    <t>Demontáž lešení řadového rámového lehkého zatížení do 200 kg/m2 š do 0,9 m v do 10 m</t>
  </si>
  <si>
    <t>1264147905</t>
  </si>
  <si>
    <t>30</t>
  </si>
  <si>
    <t>944511111</t>
  </si>
  <si>
    <t>Montáž ochranné sítě z textilie z umělých vláken</t>
  </si>
  <si>
    <t>-1657106687</t>
  </si>
  <si>
    <t>31</t>
  </si>
  <si>
    <t>944511211</t>
  </si>
  <si>
    <t>Příplatek k ochranné síti za první a ZKD den použití</t>
  </si>
  <si>
    <t>193614</t>
  </si>
  <si>
    <t>32</t>
  </si>
  <si>
    <t>944511811</t>
  </si>
  <si>
    <t>Demontáž ochranné sítě z textilie z umělých vláken</t>
  </si>
  <si>
    <t>-97367688</t>
  </si>
  <si>
    <t>33</t>
  </si>
  <si>
    <t>968062375</t>
  </si>
  <si>
    <t>Vybourání dřevěných rámů oken zdvojených včetně křídel pl do 2 m2</t>
  </si>
  <si>
    <t>-1753768458</t>
  </si>
  <si>
    <t>34</t>
  </si>
  <si>
    <t>968072354</t>
  </si>
  <si>
    <t>Vybourání kovových rámů oken zdvojených včetně křídel pl do 1 m2</t>
  </si>
  <si>
    <t>679613132</t>
  </si>
  <si>
    <t>35</t>
  </si>
  <si>
    <t>968072456</t>
  </si>
  <si>
    <t>Vybourání kovových dveřních zárubní pl přes 2 m2, vč. křídel dveří</t>
  </si>
  <si>
    <t>-203505989</t>
  </si>
  <si>
    <t>36</t>
  </si>
  <si>
    <t>978015391</t>
  </si>
  <si>
    <t>Otlučení (osekání) vnější vápenné nebo vápenocementové omítky stupně členitosti 1 a 2 do 100%, vč. okrasných říms a šambrán</t>
  </si>
  <si>
    <t>675428770</t>
  </si>
  <si>
    <t>37</t>
  </si>
  <si>
    <t>978059241</t>
  </si>
  <si>
    <t>Odsekání obkladů stěn z desek z kamene plochy přes 1 m2</t>
  </si>
  <si>
    <t>206866935</t>
  </si>
  <si>
    <t>997</t>
  </si>
  <si>
    <t>Přesun sutě</t>
  </si>
  <si>
    <t>38</t>
  </si>
  <si>
    <t>997013511</t>
  </si>
  <si>
    <t>Odvoz suti a vybouraných hmot z meziskládky na skládku do 1 km s naložením a se složením</t>
  </si>
  <si>
    <t>-638898824</t>
  </si>
  <si>
    <t>39</t>
  </si>
  <si>
    <t>997013509</t>
  </si>
  <si>
    <t>Příplatek k odvozu suti a vybouraných hmot na skládku ZKD 1 km přes 1 km</t>
  </si>
  <si>
    <t>368647728</t>
  </si>
  <si>
    <t>40</t>
  </si>
  <si>
    <t>997013871</t>
  </si>
  <si>
    <t xml:space="preserve">Poplatek za uložení stavebního odpadu na recyklační skládce (skládkovné) směsného stavebního a demoličního kód odpadu  17 09 04</t>
  </si>
  <si>
    <t>403417587</t>
  </si>
  <si>
    <t>998</t>
  </si>
  <si>
    <t>Přesun hmot</t>
  </si>
  <si>
    <t>41</t>
  </si>
  <si>
    <t>998011002</t>
  </si>
  <si>
    <t>Přesun hmot pro budovy zděné v do 12 m</t>
  </si>
  <si>
    <t>2085255582</t>
  </si>
  <si>
    <t>PSV</t>
  </si>
  <si>
    <t>Práce a dodávky PSV</t>
  </si>
  <si>
    <t>712</t>
  </si>
  <si>
    <t>Povlakové krytiny</t>
  </si>
  <si>
    <t>42</t>
  </si>
  <si>
    <t>712,1-R</t>
  </si>
  <si>
    <t>Předpříprava stávajícího povrchu střešní krytiny</t>
  </si>
  <si>
    <t>-716257191</t>
  </si>
  <si>
    <t>43</t>
  </si>
  <si>
    <t>712,2-R</t>
  </si>
  <si>
    <t>Očištění střešní roviny v její nejvyšší části před vyrovnáním a doplnění cem. potěru</t>
  </si>
  <si>
    <t>202376355</t>
  </si>
  <si>
    <t>44</t>
  </si>
  <si>
    <t>712,3-R</t>
  </si>
  <si>
    <t>Dodávka + montáž vícevrstvá folie lehkého typu s nakašírovanou strukturovanou rohoží z polypropylenových vláken, v podélném přesahu opatřena butylkaučukovou páskou</t>
  </si>
  <si>
    <t>-20530446</t>
  </si>
  <si>
    <t>45</t>
  </si>
  <si>
    <t>712311101</t>
  </si>
  <si>
    <t>Provedení povlakové krytiny střech do 10° za studena lakem penetračním nebo asfaltovým</t>
  </si>
  <si>
    <t>-456212366</t>
  </si>
  <si>
    <t>46</t>
  </si>
  <si>
    <t>M</t>
  </si>
  <si>
    <t>11163150</t>
  </si>
  <si>
    <t>lak penetrační asfaltový</t>
  </si>
  <si>
    <t>1855797597</t>
  </si>
  <si>
    <t>47</t>
  </si>
  <si>
    <t>712341559</t>
  </si>
  <si>
    <t>Provedení povlakové krytiny střech do 10° pásy NAIP přitavením v plné ploše</t>
  </si>
  <si>
    <t>-506387521</t>
  </si>
  <si>
    <t>48</t>
  </si>
  <si>
    <t>62853004</t>
  </si>
  <si>
    <t>pás asfaltový natavitelný modifikovaný SBS tl 4,0mm s vložkou ze skleněné tkaniny a spalitelnou PE fólií nebo jemnozrnný minerálním posypem na horním povrchu</t>
  </si>
  <si>
    <t>-1900789963</t>
  </si>
  <si>
    <t>49</t>
  </si>
  <si>
    <t>62855002</t>
  </si>
  <si>
    <t>pás asfaltový natavitelný modifikovaný SBS tl 5mm s vložkou z polyesterové rohože a spalitelnou PE fólií nebo jemnozrnný minerálním posypem na horním povrchu</t>
  </si>
  <si>
    <t>-818535485</t>
  </si>
  <si>
    <t>50</t>
  </si>
  <si>
    <t>998712202</t>
  </si>
  <si>
    <t>Přesun hmot procentní pro krytiny povlakové v objektech v do 12 m</t>
  </si>
  <si>
    <t>%</t>
  </si>
  <si>
    <t>957023875</t>
  </si>
  <si>
    <t>713</t>
  </si>
  <si>
    <t>Izolace tepelné</t>
  </si>
  <si>
    <t>51</t>
  </si>
  <si>
    <t>713131141</t>
  </si>
  <si>
    <t>Montáž izolace tepelné stěn a základů lepením celoplošně rohoží, pásů, dílců, desek</t>
  </si>
  <si>
    <t>-1591344974</t>
  </si>
  <si>
    <t>52</t>
  </si>
  <si>
    <t>28375933</t>
  </si>
  <si>
    <t>deska EPS 70 fasádní λ=0,039 tl 50mm</t>
  </si>
  <si>
    <t>1805993795</t>
  </si>
  <si>
    <t>53</t>
  </si>
  <si>
    <t>28376417</t>
  </si>
  <si>
    <t>deska XPS hrana polodrážková a hladký povrch 300kPA tl 50mm</t>
  </si>
  <si>
    <t>-1758855805</t>
  </si>
  <si>
    <t>54</t>
  </si>
  <si>
    <t>998713202</t>
  </si>
  <si>
    <t>Přesun hmot procentní pro izolace tepelné v objektech v přes 6 do 12 m</t>
  </si>
  <si>
    <t>-997725979</t>
  </si>
  <si>
    <t>721</t>
  </si>
  <si>
    <t>Zdravotechnika - vnitřní kanalizace</t>
  </si>
  <si>
    <t>55</t>
  </si>
  <si>
    <t>721242115</t>
  </si>
  <si>
    <t>Lapač střešních splavenin z PP s kulovým kloubem na odtoku DN 110</t>
  </si>
  <si>
    <t>kus</t>
  </si>
  <si>
    <t>300872585</t>
  </si>
  <si>
    <t>56</t>
  </si>
  <si>
    <t>998721201</t>
  </si>
  <si>
    <t>Přesun hmot procentní pro vnitřní kanalizace v objektech v do 6 m</t>
  </si>
  <si>
    <t>-320647415</t>
  </si>
  <si>
    <t>751</t>
  </si>
  <si>
    <t>Vzduchotechnika</t>
  </si>
  <si>
    <t>57</t>
  </si>
  <si>
    <t>751398852</t>
  </si>
  <si>
    <t>Demontáž protidešťové žaluzie z potrubí čtyřhranného do průžezu 0,300 m2</t>
  </si>
  <si>
    <t>1451837365</t>
  </si>
  <si>
    <t>58</t>
  </si>
  <si>
    <t>751398855</t>
  </si>
  <si>
    <t>Demontáž protidešťové žaluzie z potrubí čtyřhranného do průžezu 0,750 m2</t>
  </si>
  <si>
    <t>-726677966</t>
  </si>
  <si>
    <t>764</t>
  </si>
  <si>
    <t>Konstrukce klempířské</t>
  </si>
  <si>
    <t>59</t>
  </si>
  <si>
    <t>764001801</t>
  </si>
  <si>
    <t>Demontáž oplechování střechy do suti</t>
  </si>
  <si>
    <t>-1253419335</t>
  </si>
  <si>
    <t>60</t>
  </si>
  <si>
    <t>764001821</t>
  </si>
  <si>
    <t>Demontáž krytiny ze svitků nebo tabulí do suti</t>
  </si>
  <si>
    <t>41188267</t>
  </si>
  <si>
    <t>61</t>
  </si>
  <si>
    <t>764002841</t>
  </si>
  <si>
    <t>Demontáž oplechování horních ploch zdí a nadezdívek do suti</t>
  </si>
  <si>
    <t>-1370633060</t>
  </si>
  <si>
    <t>62</t>
  </si>
  <si>
    <t>764002851</t>
  </si>
  <si>
    <t>Demontáž oplechování parapetů do suti</t>
  </si>
  <si>
    <t>-590173446</t>
  </si>
  <si>
    <t>63</t>
  </si>
  <si>
    <t>764002861</t>
  </si>
  <si>
    <t>Demontáž oplechování říms a ozdobných prvků do suti</t>
  </si>
  <si>
    <t>434223752</t>
  </si>
  <si>
    <t>64</t>
  </si>
  <si>
    <t>764004801</t>
  </si>
  <si>
    <t>Demontáž podokapního žlabu do suti</t>
  </si>
  <si>
    <t>-1617149195</t>
  </si>
  <si>
    <t>65</t>
  </si>
  <si>
    <t>764004861</t>
  </si>
  <si>
    <t>Demontáž svodu do suti</t>
  </si>
  <si>
    <t>325026828</t>
  </si>
  <si>
    <t>66</t>
  </si>
  <si>
    <t>764121431</t>
  </si>
  <si>
    <t>Krytina střechy z hliníkových plechů s povrchovou úpravou na bázi polymerem modifikovaného polyuretanu v tl. 25um spojovaná na dvojitou stojatou drážku (falcovaná krytina)</t>
  </si>
  <si>
    <t>-254772611</t>
  </si>
  <si>
    <t>67</t>
  </si>
  <si>
    <t>764212664</t>
  </si>
  <si>
    <t>Oplechování rovné okapové hrany z Pz plechu tl.0,7mm s povrchovou úpravou rš 330 mm</t>
  </si>
  <si>
    <t>-637473436</t>
  </si>
  <si>
    <t>68</t>
  </si>
  <si>
    <t>764216646</t>
  </si>
  <si>
    <t>Oplechování rovných parapetů celoplošně lepené z Pz plechu tl.0,7mm s povrchovou úpravou rš 500 mm</t>
  </si>
  <si>
    <t>1138705947</t>
  </si>
  <si>
    <t>69</t>
  </si>
  <si>
    <t>764218426</t>
  </si>
  <si>
    <t>Oplechování rovné římsy celoplošně lepené z Pz plechu tl.0,7mm rš 500 mm</t>
  </si>
  <si>
    <t>-210457014</t>
  </si>
  <si>
    <t>70</t>
  </si>
  <si>
    <t>764218427</t>
  </si>
  <si>
    <t>Oplechování rovné římsy celoplošně lepené z Pz plechu tl.0,7mm rš 750 mm</t>
  </si>
  <si>
    <t>685423261</t>
  </si>
  <si>
    <t>71</t>
  </si>
  <si>
    <t>764311603</t>
  </si>
  <si>
    <t>Oplechování návaznosti svislé konstrukce na střechu z Pz plechu tl.0,7mm s povrchovou úpravou rš 250 mm</t>
  </si>
  <si>
    <t>-534829679</t>
  </si>
  <si>
    <t>72</t>
  </si>
  <si>
    <t>764511602</t>
  </si>
  <si>
    <t>Žlab podokapní půlkruhový z Pz plechu tl.0,7mm s povrchovou úpravou rš 330 mm</t>
  </si>
  <si>
    <t>-617883767</t>
  </si>
  <si>
    <t>73</t>
  </si>
  <si>
    <t>764518622</t>
  </si>
  <si>
    <t>Svody kruhové včetně objímek, kolen, odskoků z Pz plechu tl.0,7mm s povrchovou úpravou průměru 100 mm</t>
  </si>
  <si>
    <t>-1414109448</t>
  </si>
  <si>
    <t>74</t>
  </si>
  <si>
    <t>998764202</t>
  </si>
  <si>
    <t>Přesun hmot procentní pro konstrukce klempířské v objektech v do 12 m</t>
  </si>
  <si>
    <t>497123736</t>
  </si>
  <si>
    <t>766</t>
  </si>
  <si>
    <t>Konstrukce truhlářské</t>
  </si>
  <si>
    <t>75</t>
  </si>
  <si>
    <t>766,1-R</t>
  </si>
  <si>
    <t>O/1 - Dodávka + montáž okno plastové 1200x1750mm, dvojkřídlé s nadsvětlíkem, otevíravé, sklopně, zasklené izolačním dvojsklem Uw=1,2W/m2K, vč. vnitřního plastového parapetu, vč. kování, barva bílá</t>
  </si>
  <si>
    <t>1212865011</t>
  </si>
  <si>
    <t>767</t>
  </si>
  <si>
    <t>Konstrukce zámečnické</t>
  </si>
  <si>
    <t>76</t>
  </si>
  <si>
    <t>767,1-R</t>
  </si>
  <si>
    <t>O/2 - Dodávka + montáž okno ocelové 900x500mm, sklopné, jednoduše zaskleno, vč. vnitřního plastového parapetu, povrchová úprava žárový poznik, vč. kování</t>
  </si>
  <si>
    <t>-1130507325</t>
  </si>
  <si>
    <t>77</t>
  </si>
  <si>
    <t>767,21-R</t>
  </si>
  <si>
    <t>D/1 - Dodávka + montáž vrata ocelová 1400x3000mm, s vestavěnými dveřmi 850x1970mm, plná, zateplená, vč. ocelové zárubně, samozavírače, vč. kování, na spodní straně křídla plastový kartáč, zámek FAB, povrchová úprava žárový pozink, nátěr RAL 7016</t>
  </si>
  <si>
    <t>-1304939931</t>
  </si>
  <si>
    <t>78</t>
  </si>
  <si>
    <t>767,22-R</t>
  </si>
  <si>
    <t>D/2 - Dodávka + montáž vrata ocelová 1200x2000mm, vč. ocelové zárubně, samozavírače, vč. kování, na spodní straně křídla plastový kartáč, zámek FAB, povrchová úprava žárový pozink, nátěr RAL 7016</t>
  </si>
  <si>
    <t>-1132833684</t>
  </si>
  <si>
    <t>79</t>
  </si>
  <si>
    <t>767,23-R</t>
  </si>
  <si>
    <t>D/3 - Dodávka + montáž dveře ocelové 950x1970mm, plné, zateplené vč. ocelové zárubně, samozavírače, vč. kování, na spodní straně křídla plastový kartáč, zámek FAB, povrchová úprava žárový pozink, nátěr RAL 7016</t>
  </si>
  <si>
    <t>-448530861</t>
  </si>
  <si>
    <t>80</t>
  </si>
  <si>
    <t>767,3-R</t>
  </si>
  <si>
    <t>Z/1 - Dodávka + montáž ochranná ocelová mříž 1500x2050mm, povrchová úprava žárový pozink (detail a popis viz výpis prvků), vč. kotvení do zdiva, vč. případného nátěru</t>
  </si>
  <si>
    <t>kg</t>
  </si>
  <si>
    <t>-78618083</t>
  </si>
  <si>
    <t>81</t>
  </si>
  <si>
    <t>767,4-R</t>
  </si>
  <si>
    <t>Z/2 - Dodávka + montáž ochranná ocelová mříž 2350x2050mm, povrchová úprava žárový pozink (detail a popis viz výpis prvků), vč. kotvení do zdiva, vč. případného nátěru</t>
  </si>
  <si>
    <t>-939848534</t>
  </si>
  <si>
    <t>82</t>
  </si>
  <si>
    <t>767,5-R</t>
  </si>
  <si>
    <t>Z/3 - Dodávka + montáž ochranná ocelová mříž 1500x1880mm, povrchová úprava žárový pozink (detail a popis viz výpis prvků), vč. kotvení do zdiva, vč. případného nátěru</t>
  </si>
  <si>
    <t>547762609</t>
  </si>
  <si>
    <t>83</t>
  </si>
  <si>
    <t>767,6-R</t>
  </si>
  <si>
    <t>Z/4 - Dodávka + montáž ochranná ocelová mříž 1500x1050mm, povrchová úprava žárový pozink (detail a popis viz výpis prvků), vč. kotvení do zdiva, vč. případného nátěru</t>
  </si>
  <si>
    <t>-791999098</t>
  </si>
  <si>
    <t>84</t>
  </si>
  <si>
    <t>767,7-R</t>
  </si>
  <si>
    <t>Z/5 - Dodávka + montáž ochranná ocelová mříž 1500x920mm, povrchová úprava žárový pozink (detail a popis viz výpis prvků), vč. kotvení do zdiva, vč. případného nátěru</t>
  </si>
  <si>
    <t>1127811675</t>
  </si>
  <si>
    <t>85</t>
  </si>
  <si>
    <t>767,8-R</t>
  </si>
  <si>
    <t>Z/6 - Dodávka + montáž ochranná ocelová mříž 1450x550mm z tahokovu, povrchová úprava žárový pozink (detail a popis viz výpis prvků), vč. kotvení do zdiva, vč. případného nátěru</t>
  </si>
  <si>
    <t>-623984422</t>
  </si>
  <si>
    <t>86</t>
  </si>
  <si>
    <t>767,9-R</t>
  </si>
  <si>
    <t>Z/7 - Dodávka + montáž ochranná ocelová mříž 1800x1050mm, povrchová úprava žárový pozink (detail a popis viz výpis prvků), vč. kotvení do zdiva, vč. případného nátěru</t>
  </si>
  <si>
    <t>1209629963</t>
  </si>
  <si>
    <t>87</t>
  </si>
  <si>
    <t>767,10-R</t>
  </si>
  <si>
    <t>Z/8 - Dodávka + montáž ochranná ocelová mříž 1800x870mm, povrchová úprava žárový pozink (detail a popis viz výpis prvků), vč. kotvení do zdiva, vč. případného nátěru</t>
  </si>
  <si>
    <t>-1335884128</t>
  </si>
  <si>
    <t>88</t>
  </si>
  <si>
    <t>767,11-R</t>
  </si>
  <si>
    <t>Z/9 - Dodávka + montáž ochranná ocelová mříž 1000x550mm z tahokovu, povrchová úprava žárový pozink (detail a popis viz výpis prvků), vč. kotvení do zdiva, vč. případného nátěru</t>
  </si>
  <si>
    <t>-2121370594</t>
  </si>
  <si>
    <t>89</t>
  </si>
  <si>
    <t>767,12-R</t>
  </si>
  <si>
    <t>Z/10 - Dodávka + montáž ocelová VZT protidešťová žaluzie 1350x500mm, vč. sítě proti hmyzu, povrchová úprava žárový pozink</t>
  </si>
  <si>
    <t>-1070054934</t>
  </si>
  <si>
    <t>90</t>
  </si>
  <si>
    <t>767,13-R</t>
  </si>
  <si>
    <t xml:space="preserve">Z/11 - Dodávka + montáž ocelové schodiště se zábradlím, vč. kotvícíh prvků a kotev,  povrchová úprava žárový pozink, (detail a popis viz výpis prvků), vč. případného nátěru</t>
  </si>
  <si>
    <t>-253826526</t>
  </si>
  <si>
    <t>91</t>
  </si>
  <si>
    <t>767,14-R</t>
  </si>
  <si>
    <t xml:space="preserve">Z/12 - Dodávka + montáž ocelové schodiště se zábradlím, vč. kotvícíh prvků a kotev,  povrchová úprava žárový pozink, (detail a popis viz výpis prvků), vč. případného nátěru</t>
  </si>
  <si>
    <t>486762418</t>
  </si>
  <si>
    <t>92</t>
  </si>
  <si>
    <t>767,15-R</t>
  </si>
  <si>
    <t xml:space="preserve">Z/13 - Dodávka + montáž ocelové ochranná mříž čelního vstupu, vč. kotvícíh prvků a kotev,  povrchová úprava žárový pozink, (detail a popis viz výpis prvků), vč. případného nátěru</t>
  </si>
  <si>
    <t>-1962456732</t>
  </si>
  <si>
    <t>93</t>
  </si>
  <si>
    <t>767661811</t>
  </si>
  <si>
    <t>Demontáž mříží pevných nebo otevíravých</t>
  </si>
  <si>
    <t>-932585177</t>
  </si>
  <si>
    <t>771</t>
  </si>
  <si>
    <t>Podlahy z dlaždic</t>
  </si>
  <si>
    <t>94</t>
  </si>
  <si>
    <t>771121011</t>
  </si>
  <si>
    <t>Nátěr penetrační na podlahu</t>
  </si>
  <si>
    <t>-908421193</t>
  </si>
  <si>
    <t>95</t>
  </si>
  <si>
    <t>771274113</t>
  </si>
  <si>
    <t>Montáž obkladů stupnic z dlaždic keramických flexibilní lepidlo š do 300 mm</t>
  </si>
  <si>
    <t>-856760332</t>
  </si>
  <si>
    <t>96</t>
  </si>
  <si>
    <t>771274231</t>
  </si>
  <si>
    <t>Montáž obkladů podstupnic z dlaždic hladkých keramických flexibilní lepidlo v do 150 mm</t>
  </si>
  <si>
    <t>602349056</t>
  </si>
  <si>
    <t>97</t>
  </si>
  <si>
    <t>59761004</t>
  </si>
  <si>
    <t>dlažba keramická protiskluzová pro vnější prostředí</t>
  </si>
  <si>
    <t>1481724587</t>
  </si>
  <si>
    <t>98</t>
  </si>
  <si>
    <t>771577114</t>
  </si>
  <si>
    <t>Příplatek k montáži podlah keramických lepených flexibilním lepidlem za spárování tmelem dvousložkovým</t>
  </si>
  <si>
    <t>-592274206</t>
  </si>
  <si>
    <t>99</t>
  </si>
  <si>
    <t>77159,3-R</t>
  </si>
  <si>
    <t>Očištění povrchu a zdrsnění podkladu ocelovými kartáčí</t>
  </si>
  <si>
    <t>-1864320537</t>
  </si>
  <si>
    <t>100</t>
  </si>
  <si>
    <t>998771201</t>
  </si>
  <si>
    <t>Přesun hmot procentní pro podlahy z dlaždic v objektech v do 6 m</t>
  </si>
  <si>
    <t>420473059</t>
  </si>
  <si>
    <t>783</t>
  </si>
  <si>
    <t>Dokončovací práce - nátěry</t>
  </si>
  <si>
    <t>101</t>
  </si>
  <si>
    <t>783301311</t>
  </si>
  <si>
    <t>Odmaštění zámečnických konstrukcí vodou ředitelným odmašťovačem</t>
  </si>
  <si>
    <t>-1637728696</t>
  </si>
  <si>
    <t>102</t>
  </si>
  <si>
    <t>783306807</t>
  </si>
  <si>
    <t>Odstranění nátěru ze zámečnických konstrukcí odstraňovačem nátěrů</t>
  </si>
  <si>
    <t>-1922238270</t>
  </si>
  <si>
    <t>103</t>
  </si>
  <si>
    <t>783314201</t>
  </si>
  <si>
    <t>Základní antikorozní jednonásobný syntetický standardní nátěr zámečnických konstrukcí</t>
  </si>
  <si>
    <t>1464073793</t>
  </si>
  <si>
    <t>104</t>
  </si>
  <si>
    <t>783317101</t>
  </si>
  <si>
    <t>Krycí jednonásobný syntetický standardní nátěr zámečnických konstrukcí</t>
  </si>
  <si>
    <t>184142270</t>
  </si>
  <si>
    <t>105</t>
  </si>
  <si>
    <t>783322101</t>
  </si>
  <si>
    <t>Tmelení včetně přebroušení zámečnických konstrukcí disperzním tmelem</t>
  </si>
  <si>
    <t>1425860589</t>
  </si>
  <si>
    <t>106</t>
  </si>
  <si>
    <t>783846523</t>
  </si>
  <si>
    <t>Antigraffiti nátěr trvalý do 100 cyklů odstranění graffiti omítek hladkých, zrnitých, štukových</t>
  </si>
  <si>
    <t>-1627881701</t>
  </si>
  <si>
    <t>OST</t>
  </si>
  <si>
    <t>Ostatní</t>
  </si>
  <si>
    <t>Ost1</t>
  </si>
  <si>
    <t>107</t>
  </si>
  <si>
    <t>Ost1-1R</t>
  </si>
  <si>
    <t xml:space="preserve">Náklady na ochranu okolních prostorů proti poškození </t>
  </si>
  <si>
    <t>512</t>
  </si>
  <si>
    <t>-264785351</t>
  </si>
  <si>
    <t>108</t>
  </si>
  <si>
    <t>Ost1-2R</t>
  </si>
  <si>
    <t>Náklady na pravidélný úklid dotčených prostor, vč. konečného vyčistění objektu k předání ivestorovi</t>
  </si>
  <si>
    <t>-986291891</t>
  </si>
  <si>
    <t>002 - Elektroinstalace - Hromosvod</t>
  </si>
  <si>
    <t>M - Práce a dodávky M</t>
  </si>
  <si>
    <t xml:space="preserve">    21-M - Elektromontáže</t>
  </si>
  <si>
    <t xml:space="preserve">    21-M1 - Dodávla hromosvodu</t>
  </si>
  <si>
    <t>Práce a dodávky M</t>
  </si>
  <si>
    <t>21-M</t>
  </si>
  <si>
    <t>Elektromontáže</t>
  </si>
  <si>
    <t>21022055.R</t>
  </si>
  <si>
    <t>Demontáž stávající jímací soustavy</t>
  </si>
  <si>
    <t>hod.</t>
  </si>
  <si>
    <t>210220111R00</t>
  </si>
  <si>
    <t>Vodiče svodové AlMgSi D do 10, bez podpěr</t>
  </si>
  <si>
    <t>210220002R00</t>
  </si>
  <si>
    <t>Vedení uzemňovací na povrchu AlMgSI D 8 mm</t>
  </si>
  <si>
    <t>210220221R00</t>
  </si>
  <si>
    <t>Tyč jímací s upev. na bet.podstavec do 2 m,</t>
  </si>
  <si>
    <t>210220431R00</t>
  </si>
  <si>
    <t>Tvarování montážního dílu jímače</t>
  </si>
  <si>
    <t>210220302R00</t>
  </si>
  <si>
    <t>Svorka hromosvodová nad 2 šrouby /ST, SJ, SR, atd/</t>
  </si>
  <si>
    <t>210220373R00</t>
  </si>
  <si>
    <t>Úhelník ochranný nebo trubka s držáky do zdi</t>
  </si>
  <si>
    <t>210220401R00</t>
  </si>
  <si>
    <t>Označení svodu štítky, smaltované, umělá hmota</t>
  </si>
  <si>
    <t>210220453R00</t>
  </si>
  <si>
    <t>Propojení se žebříkem</t>
  </si>
  <si>
    <t>210150601R00</t>
  </si>
  <si>
    <t>Revize hromosvodu</t>
  </si>
  <si>
    <t>svod</t>
  </si>
  <si>
    <t>R100</t>
  </si>
  <si>
    <t>Mimostaveništní doprava</t>
  </si>
  <si>
    <t>kpl.</t>
  </si>
  <si>
    <t>21-M1</t>
  </si>
  <si>
    <t>Dodávla hromosvodu</t>
  </si>
  <si>
    <t>35444180R</t>
  </si>
  <si>
    <t>Svodový drát pr. 8 mm AlMgSi měkký</t>
  </si>
  <si>
    <t>35441475R</t>
  </si>
  <si>
    <t>podpěra vedení PV 21c - beton/plast/zámek, na střechu</t>
  </si>
  <si>
    <t>35441420R</t>
  </si>
  <si>
    <t>Podpěra vedení do zdiva PV 1a-20</t>
  </si>
  <si>
    <t>35441846R</t>
  </si>
  <si>
    <t>Štítek označení</t>
  </si>
  <si>
    <t>35441925R</t>
  </si>
  <si>
    <t>Svorka zkušební SZ pro lano d 6-12 mm</t>
  </si>
  <si>
    <t>35441832R</t>
  </si>
  <si>
    <t>Trubka ochranná OT 1,7</t>
  </si>
  <si>
    <t>35441840R</t>
  </si>
  <si>
    <t>Držák ochranného úhelníku nebo trubky</t>
  </si>
  <si>
    <t>35441020R</t>
  </si>
  <si>
    <t>Tyč jímací JP 20/M16 pr.16 2000 mm FeZn</t>
  </si>
  <si>
    <t>35441233R</t>
  </si>
  <si>
    <t>Betonový podstavec (pro JP/M16)</t>
  </si>
  <si>
    <t>35441875R</t>
  </si>
  <si>
    <t>Svorka křížová SK pro vodič d 6-10 mm</t>
  </si>
  <si>
    <t>35441885R</t>
  </si>
  <si>
    <t>Svorka spojovací SS,SR,ST atd. d 8-10 mm</t>
  </si>
  <si>
    <t>003 - Ostatní a vedlejší náklady</t>
  </si>
  <si>
    <t>ost - Ostatní</t>
  </si>
  <si>
    <t xml:space="preserve">    OST 01 - Ostatní a vedlejší náklady</t>
  </si>
  <si>
    <t>ost</t>
  </si>
  <si>
    <t>OST 01</t>
  </si>
  <si>
    <t>Ost 01,1</t>
  </si>
  <si>
    <t>Zařízení staveniště</t>
  </si>
  <si>
    <t>1340159207</t>
  </si>
  <si>
    <t>Ost 01,2</t>
  </si>
  <si>
    <t>Provozní vlivy</t>
  </si>
  <si>
    <t>-192190405</t>
  </si>
  <si>
    <t>Ost 01,4</t>
  </si>
  <si>
    <t>Náklady na dokumentaci skutečného provedení stavby</t>
  </si>
  <si>
    <t>-1478256426</t>
  </si>
  <si>
    <t>Ost 01,5</t>
  </si>
  <si>
    <t>Náklady na dílenskou a ostatní dodavatelskou dokumentaci (technologické postupy)</t>
  </si>
  <si>
    <t>35868403</t>
  </si>
  <si>
    <t>Ost 01,6</t>
  </si>
  <si>
    <t>Včasné odsouhlasení všech užitých výrobků/prvků, materiálů a technologií zástupci všech zúčastněných stran, požadované zadávací a projektovou dokumentací - (VYVZORKOVÁNÍ)</t>
  </si>
  <si>
    <t>-540621485</t>
  </si>
  <si>
    <t>Ost 01,7</t>
  </si>
  <si>
    <t>Technická řešení - návrh a projednání nutných odchylek a změn oproti PD zjištěných v průběhu stavby</t>
  </si>
  <si>
    <t>-430710479</t>
  </si>
  <si>
    <t>Ost 01,8</t>
  </si>
  <si>
    <t xml:space="preserve">Technická řešení  - návrh a projednání kolizí se skrytými konstrukcemi, vč. nákladů souvisejících s technickým řešením případných kolizí stavby se skrytými konstrukcemi, které projektant nemohl předvídat.</t>
  </si>
  <si>
    <t>1174520335</t>
  </si>
  <si>
    <t>Ost 01,9</t>
  </si>
  <si>
    <t>Kompletační činnost zhotovitele stavby a příprava k odevzdání stavby zadavateli</t>
  </si>
  <si>
    <t>Kpl</t>
  </si>
  <si>
    <t>-976251622</t>
  </si>
  <si>
    <t>Ost 01,10</t>
  </si>
  <si>
    <t>Zpracování fotodokumentace fasády : A) fotofokumentace stávajícího stavu před zahájením stavebních prací, B) fotodokumentace průběhu realizace stavby, C) fotodokumentace dokončeného díla. Předání objednateli v počtu a formě uvedené v zadávací dokumentaci</t>
  </si>
  <si>
    <t>1142538665</t>
  </si>
  <si>
    <t>Ost 01,11</t>
  </si>
  <si>
    <t>Ostatní náklady spojené s požadavky objednatele, které jsou uvedeny v jednotlivých článcích smlouvy o dílo, pokud nejsou zahrnuty v soupisech prací</t>
  </si>
  <si>
    <t>-2062465585</t>
  </si>
  <si>
    <t>Ost 01,12</t>
  </si>
  <si>
    <t>Náklady na uvedení dotčených ploch do původního stavu</t>
  </si>
  <si>
    <t>531203699</t>
  </si>
  <si>
    <t>Ost 01,13</t>
  </si>
  <si>
    <t>Náklady na zajištění aktuálních vyjádření správců inženýrských sítí a dotčených orgánů</t>
  </si>
  <si>
    <t>-1700824429</t>
  </si>
  <si>
    <t>02 - Stavební část - výmalba</t>
  </si>
  <si>
    <t xml:space="preserve">    784 - Dokončovací práce - malby a tapety</t>
  </si>
  <si>
    <t>611131101</t>
  </si>
  <si>
    <t>Cementový postřik vnitřních stropů nanášený celoplošně ručně</t>
  </si>
  <si>
    <t>1117314222</t>
  </si>
  <si>
    <t>611321111</t>
  </si>
  <si>
    <t>Vápenocementová omítka hrubá jednovrstvá zatřená vnitřních stropů rovných nanášená ručně</t>
  </si>
  <si>
    <t>1240070720</t>
  </si>
  <si>
    <t>611321191</t>
  </si>
  <si>
    <t>Příplatek k vápenocementové omítce vnitřních stropů za každých dalších 5 mm tloušťky ručně</t>
  </si>
  <si>
    <t>544146656</t>
  </si>
  <si>
    <t>611131121</t>
  </si>
  <si>
    <t>Penetrační disperzní nátěr vnitřních stropů nanášený ručně</t>
  </si>
  <si>
    <t>-21443709</t>
  </si>
  <si>
    <t>611142001</t>
  </si>
  <si>
    <t>Potažení vnitřních stropů sklovláknitým pletivem vtlačeným do tenkovrstvé hmoty</t>
  </si>
  <si>
    <t>-1078296324</t>
  </si>
  <si>
    <t>611311131</t>
  </si>
  <si>
    <t>Potažení vnitřních rovných stropů vápenným štukem tloušťky do 3 mm</t>
  </si>
  <si>
    <t>-1926567209</t>
  </si>
  <si>
    <t>612131101</t>
  </si>
  <si>
    <t>Cementový postřik vnitřních stěn nanášený celoplošně ručně</t>
  </si>
  <si>
    <t>-879534692</t>
  </si>
  <si>
    <t>612321111</t>
  </si>
  <si>
    <t>Vápenocementová omítka hrubá jednovrstvá zatřená vnitřních stěn nanášená ručně</t>
  </si>
  <si>
    <t>-1318103229</t>
  </si>
  <si>
    <t>612321191</t>
  </si>
  <si>
    <t>Příplatek k vápenocementové omítce vnitřních stěn za každých dalších 5 mm tloušťky ručně</t>
  </si>
  <si>
    <t>-621428143</t>
  </si>
  <si>
    <t>1963095001</t>
  </si>
  <si>
    <t>-1653375977</t>
  </si>
  <si>
    <t>-1990779188</t>
  </si>
  <si>
    <t>615,1-R</t>
  </si>
  <si>
    <t>Příplatek k opravě omítek za použítí plastových rohovníků nebo APU lišt, vč. dodávky materiálů</t>
  </si>
  <si>
    <t>1179603162</t>
  </si>
  <si>
    <t>949101111</t>
  </si>
  <si>
    <t>Lešení pomocné pro objekty pozemních staveb s lešeňovou podlahou v do 1,9 m zatížení do 150 kg/m2</t>
  </si>
  <si>
    <t>1503582154</t>
  </si>
  <si>
    <t>952901111</t>
  </si>
  <si>
    <t>Vyčištění budov bytové a občanské výstavby při výšce podlaží do 4 m</t>
  </si>
  <si>
    <t>549087491</t>
  </si>
  <si>
    <t>978011141</t>
  </si>
  <si>
    <t>Otlučení (osekání) vnitřní vápenné nebo vápenocementové omítky stropů v rozsahu přes 10 do 30 %</t>
  </si>
  <si>
    <t>1728213844</t>
  </si>
  <si>
    <t>978013141</t>
  </si>
  <si>
    <t>Otlučení (osekání) vnitřní vápenné nebo vápenocementové omítky stěn v rozsahu přes 10 do 30 %</t>
  </si>
  <si>
    <t>-1827299441</t>
  </si>
  <si>
    <t>1158830953</t>
  </si>
  <si>
    <t>1793354415</t>
  </si>
  <si>
    <t>-1342790347</t>
  </si>
  <si>
    <t>784</t>
  </si>
  <si>
    <t>Dokončovací práce - malby a tapety</t>
  </si>
  <si>
    <t>784181121</t>
  </si>
  <si>
    <t>Hloubková jednonásobná penetrace podkladu v místnostech výšky do 3,80 m</t>
  </si>
  <si>
    <t>2131038480</t>
  </si>
  <si>
    <t>784221101R</t>
  </si>
  <si>
    <t>Trojnásobné bílé malby ze směsí za sucha dobře otěruvzdorných v místnostech do 3,80 m</t>
  </si>
  <si>
    <t>1134019549</t>
  </si>
  <si>
    <t xml:space="preserve">Náklady na ochranu dotčených prostorů proti poškození </t>
  </si>
  <si>
    <t>1990928398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</si>
</sst>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01_DPO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objektu DPO p.č. 850, k.ú. Mariánské Hory, obec Ostrava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30. 8. 2022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Dopravní podnik Ostrava a.s.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RP Projekt s.r.o.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ROUND(AG95+AG99,2)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ROUND(AS95+AS99,2)</f>
        <v>0</v>
      </c>
      <c r="AT94" s="111">
        <f>ROUND(SUM(AV94:AW94),2)</f>
        <v>0</v>
      </c>
      <c r="AU94" s="112">
        <f>ROUND(AU95+AU99,5)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ROUND(AZ95+AZ99,2)</f>
        <v>0</v>
      </c>
      <c r="BA94" s="111">
        <f>ROUND(BA95+BA99,2)</f>
        <v>0</v>
      </c>
      <c r="BB94" s="111">
        <f>ROUND(BB95+BB99,2)</f>
        <v>0</v>
      </c>
      <c r="BC94" s="111">
        <f>ROUND(BC95+BC99,2)</f>
        <v>0</v>
      </c>
      <c r="BD94" s="113">
        <f>ROUND(BD95+BD99,2)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7"/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ROUND(SUM(AG96:AG98),2)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80</v>
      </c>
      <c r="AR95" s="123"/>
      <c r="AS95" s="124">
        <f>ROUND(SUM(AS96:AS98),2)</f>
        <v>0</v>
      </c>
      <c r="AT95" s="125">
        <f>ROUND(SUM(AV95:AW95),2)</f>
        <v>0</v>
      </c>
      <c r="AU95" s="126">
        <f>ROUND(SUM(AU96:AU98),5)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ROUND(SUM(AZ96:AZ98),2)</f>
        <v>0</v>
      </c>
      <c r="BA95" s="125">
        <f>ROUND(SUM(BA96:BA98),2)</f>
        <v>0</v>
      </c>
      <c r="BB95" s="125">
        <f>ROUND(SUM(BB96:BB98),2)</f>
        <v>0</v>
      </c>
      <c r="BC95" s="125">
        <f>ROUND(SUM(BC96:BC98),2)</f>
        <v>0</v>
      </c>
      <c r="BD95" s="127">
        <f>ROUND(SUM(BD96:BD98),2)</f>
        <v>0</v>
      </c>
      <c r="BE95" s="7"/>
      <c r="BS95" s="128" t="s">
        <v>74</v>
      </c>
      <c r="BT95" s="128" t="s">
        <v>81</v>
      </c>
      <c r="BU95" s="128" t="s">
        <v>76</v>
      </c>
      <c r="BV95" s="128" t="s">
        <v>77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4" customFormat="1" ht="16.5" customHeight="1">
      <c r="A96" s="129" t="s">
        <v>84</v>
      </c>
      <c r="B96" s="67"/>
      <c r="C96" s="130"/>
      <c r="D96" s="130"/>
      <c r="E96" s="131" t="s">
        <v>85</v>
      </c>
      <c r="F96" s="131"/>
      <c r="G96" s="131"/>
      <c r="H96" s="131"/>
      <c r="I96" s="131"/>
      <c r="J96" s="130"/>
      <c r="K96" s="131" t="s">
        <v>86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'001 - Stavební část'!J32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87</v>
      </c>
      <c r="AR96" s="69"/>
      <c r="AS96" s="134">
        <v>0</v>
      </c>
      <c r="AT96" s="135">
        <f>ROUND(SUM(AV96:AW96),2)</f>
        <v>0</v>
      </c>
      <c r="AU96" s="136">
        <f>'001 - Stavební část'!P141</f>
        <v>0</v>
      </c>
      <c r="AV96" s="135">
        <f>'001 - Stavební část'!J35</f>
        <v>0</v>
      </c>
      <c r="AW96" s="135">
        <f>'001 - Stavební část'!J36</f>
        <v>0</v>
      </c>
      <c r="AX96" s="135">
        <f>'001 - Stavební část'!J37</f>
        <v>0</v>
      </c>
      <c r="AY96" s="135">
        <f>'001 - Stavební část'!J38</f>
        <v>0</v>
      </c>
      <c r="AZ96" s="135">
        <f>'001 - Stavební část'!F35</f>
        <v>0</v>
      </c>
      <c r="BA96" s="135">
        <f>'001 - Stavební část'!F36</f>
        <v>0</v>
      </c>
      <c r="BB96" s="135">
        <f>'001 - Stavební část'!F37</f>
        <v>0</v>
      </c>
      <c r="BC96" s="135">
        <f>'001 - Stavební část'!F38</f>
        <v>0</v>
      </c>
      <c r="BD96" s="137">
        <f>'001 - Stavební část'!F39</f>
        <v>0</v>
      </c>
      <c r="BE96" s="4"/>
      <c r="BT96" s="138" t="s">
        <v>83</v>
      </c>
      <c r="BV96" s="138" t="s">
        <v>77</v>
      </c>
      <c r="BW96" s="138" t="s">
        <v>88</v>
      </c>
      <c r="BX96" s="138" t="s">
        <v>82</v>
      </c>
      <c r="CL96" s="138" t="s">
        <v>1</v>
      </c>
    </row>
    <row r="97" s="4" customFormat="1" ht="16.5" customHeight="1">
      <c r="A97" s="129" t="s">
        <v>84</v>
      </c>
      <c r="B97" s="67"/>
      <c r="C97" s="130"/>
      <c r="D97" s="130"/>
      <c r="E97" s="131" t="s">
        <v>89</v>
      </c>
      <c r="F97" s="131"/>
      <c r="G97" s="131"/>
      <c r="H97" s="131"/>
      <c r="I97" s="131"/>
      <c r="J97" s="130"/>
      <c r="K97" s="131" t="s">
        <v>90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'002 - Elektroinstalace - ...'!J32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87</v>
      </c>
      <c r="AR97" s="69"/>
      <c r="AS97" s="134">
        <v>0</v>
      </c>
      <c r="AT97" s="135">
        <f>ROUND(SUM(AV97:AW97),2)</f>
        <v>0</v>
      </c>
      <c r="AU97" s="136">
        <f>'002 - Elektroinstalace - ...'!P123</f>
        <v>0</v>
      </c>
      <c r="AV97" s="135">
        <f>'002 - Elektroinstalace - ...'!J35</f>
        <v>0</v>
      </c>
      <c r="AW97" s="135">
        <f>'002 - Elektroinstalace - ...'!J36</f>
        <v>0</v>
      </c>
      <c r="AX97" s="135">
        <f>'002 - Elektroinstalace - ...'!J37</f>
        <v>0</v>
      </c>
      <c r="AY97" s="135">
        <f>'002 - Elektroinstalace - ...'!J38</f>
        <v>0</v>
      </c>
      <c r="AZ97" s="135">
        <f>'002 - Elektroinstalace - ...'!F35</f>
        <v>0</v>
      </c>
      <c r="BA97" s="135">
        <f>'002 - Elektroinstalace - ...'!F36</f>
        <v>0</v>
      </c>
      <c r="BB97" s="135">
        <f>'002 - Elektroinstalace - ...'!F37</f>
        <v>0</v>
      </c>
      <c r="BC97" s="135">
        <f>'002 - Elektroinstalace - ...'!F38</f>
        <v>0</v>
      </c>
      <c r="BD97" s="137">
        <f>'002 - Elektroinstalace - ...'!F39</f>
        <v>0</v>
      </c>
      <c r="BE97" s="4"/>
      <c r="BT97" s="138" t="s">
        <v>83</v>
      </c>
      <c r="BV97" s="138" t="s">
        <v>77</v>
      </c>
      <c r="BW97" s="138" t="s">
        <v>91</v>
      </c>
      <c r="BX97" s="138" t="s">
        <v>82</v>
      </c>
      <c r="CL97" s="138" t="s">
        <v>1</v>
      </c>
    </row>
    <row r="98" s="4" customFormat="1" ht="16.5" customHeight="1">
      <c r="A98" s="129" t="s">
        <v>84</v>
      </c>
      <c r="B98" s="67"/>
      <c r="C98" s="130"/>
      <c r="D98" s="130"/>
      <c r="E98" s="131" t="s">
        <v>92</v>
      </c>
      <c r="F98" s="131"/>
      <c r="G98" s="131"/>
      <c r="H98" s="131"/>
      <c r="I98" s="131"/>
      <c r="J98" s="130"/>
      <c r="K98" s="131" t="s">
        <v>93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'003 - Ostatní a vedlejší ...'!J32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87</v>
      </c>
      <c r="AR98" s="69"/>
      <c r="AS98" s="134">
        <v>0</v>
      </c>
      <c r="AT98" s="135">
        <f>ROUND(SUM(AV98:AW98),2)</f>
        <v>0</v>
      </c>
      <c r="AU98" s="136">
        <f>'003 - Ostatní a vedlejší ...'!P122</f>
        <v>0</v>
      </c>
      <c r="AV98" s="135">
        <f>'003 - Ostatní a vedlejší ...'!J35</f>
        <v>0</v>
      </c>
      <c r="AW98" s="135">
        <f>'003 - Ostatní a vedlejší ...'!J36</f>
        <v>0</v>
      </c>
      <c r="AX98" s="135">
        <f>'003 - Ostatní a vedlejší ...'!J37</f>
        <v>0</v>
      </c>
      <c r="AY98" s="135">
        <f>'003 - Ostatní a vedlejší ...'!J38</f>
        <v>0</v>
      </c>
      <c r="AZ98" s="135">
        <f>'003 - Ostatní a vedlejší ...'!F35</f>
        <v>0</v>
      </c>
      <c r="BA98" s="135">
        <f>'003 - Ostatní a vedlejší ...'!F36</f>
        <v>0</v>
      </c>
      <c r="BB98" s="135">
        <f>'003 - Ostatní a vedlejší ...'!F37</f>
        <v>0</v>
      </c>
      <c r="BC98" s="135">
        <f>'003 - Ostatní a vedlejší ...'!F38</f>
        <v>0</v>
      </c>
      <c r="BD98" s="137">
        <f>'003 - Ostatní a vedlejší ...'!F39</f>
        <v>0</v>
      </c>
      <c r="BE98" s="4"/>
      <c r="BT98" s="138" t="s">
        <v>83</v>
      </c>
      <c r="BV98" s="138" t="s">
        <v>77</v>
      </c>
      <c r="BW98" s="138" t="s">
        <v>94</v>
      </c>
      <c r="BX98" s="138" t="s">
        <v>82</v>
      </c>
      <c r="CL98" s="138" t="s">
        <v>1</v>
      </c>
    </row>
    <row r="99" s="7" customFormat="1" ht="16.5" customHeight="1">
      <c r="A99" s="129" t="s">
        <v>84</v>
      </c>
      <c r="B99" s="116"/>
      <c r="C99" s="117"/>
      <c r="D99" s="118" t="s">
        <v>95</v>
      </c>
      <c r="E99" s="118"/>
      <c r="F99" s="118"/>
      <c r="G99" s="118"/>
      <c r="H99" s="118"/>
      <c r="I99" s="119"/>
      <c r="J99" s="118" t="s">
        <v>96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1">
        <f>'02 - Stavební část - výmalba'!J30</f>
        <v>0</v>
      </c>
      <c r="AH99" s="119"/>
      <c r="AI99" s="119"/>
      <c r="AJ99" s="119"/>
      <c r="AK99" s="119"/>
      <c r="AL99" s="119"/>
      <c r="AM99" s="119"/>
      <c r="AN99" s="121">
        <f>SUM(AG99,AT99)</f>
        <v>0</v>
      </c>
      <c r="AO99" s="119"/>
      <c r="AP99" s="119"/>
      <c r="AQ99" s="122" t="s">
        <v>80</v>
      </c>
      <c r="AR99" s="123"/>
      <c r="AS99" s="139">
        <v>0</v>
      </c>
      <c r="AT99" s="140">
        <f>ROUND(SUM(AV99:AW99),2)</f>
        <v>0</v>
      </c>
      <c r="AU99" s="141">
        <f>'02 - Stavební část - výmalba'!P124</f>
        <v>0</v>
      </c>
      <c r="AV99" s="140">
        <f>'02 - Stavební část - výmalba'!J33</f>
        <v>0</v>
      </c>
      <c r="AW99" s="140">
        <f>'02 - Stavební část - výmalba'!J34</f>
        <v>0</v>
      </c>
      <c r="AX99" s="140">
        <f>'02 - Stavební část - výmalba'!J35</f>
        <v>0</v>
      </c>
      <c r="AY99" s="140">
        <f>'02 - Stavební část - výmalba'!J36</f>
        <v>0</v>
      </c>
      <c r="AZ99" s="140">
        <f>'02 - Stavební část - výmalba'!F33</f>
        <v>0</v>
      </c>
      <c r="BA99" s="140">
        <f>'02 - Stavební část - výmalba'!F34</f>
        <v>0</v>
      </c>
      <c r="BB99" s="140">
        <f>'02 - Stavební část - výmalba'!F35</f>
        <v>0</v>
      </c>
      <c r="BC99" s="140">
        <f>'02 - Stavební část - výmalba'!F36</f>
        <v>0</v>
      </c>
      <c r="BD99" s="142">
        <f>'02 - Stavební část - výmalba'!F37</f>
        <v>0</v>
      </c>
      <c r="BE99" s="7"/>
      <c r="BT99" s="128" t="s">
        <v>81</v>
      </c>
      <c r="BV99" s="128" t="s">
        <v>77</v>
      </c>
      <c r="BW99" s="128" t="s">
        <v>97</v>
      </c>
      <c r="BX99" s="128" t="s">
        <v>5</v>
      </c>
      <c r="CL99" s="128" t="s">
        <v>1</v>
      </c>
      <c r="CM99" s="128" t="s">
        <v>83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Ia6sknsqcfJoWKqIJ5o4OCnN3MRWq9+VG1O5ZJdxtY09Kr2XB05LJokjGZJ0QiqfwjdH39iJiyChGi1XdBqv+Q==" hashValue="TSKrT5YRViO/slMD49bo6dwmDQWcgllV4AzcEu9fiq6L7iMXMFiZLyoskg7WPqzCMZ3Zu7nih+WdpvRNUj4gEg==" algorithmName="SHA-512" password="CC3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01 - Stavební část'!C2" display="/"/>
    <hyperlink ref="A97" location="'002 - Elektroinstalace - ...'!C2" display="/"/>
    <hyperlink ref="A98" location="'003 - Ostatní a vedlejší ...'!C2" display="/"/>
    <hyperlink ref="A99" location="'02 - Stavební část - výmalb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98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Stavební úpravy objektu DPO p.č. 850, k.ú. Mariánské Hory, obec Ostrava</v>
      </c>
      <c r="F7" s="147"/>
      <c r="G7" s="147"/>
      <c r="H7" s="147"/>
      <c r="L7" s="17"/>
    </row>
    <row r="8" s="1" customFormat="1" ht="12" customHeight="1">
      <c r="B8" s="17"/>
      <c r="D8" s="147" t="s">
        <v>99</v>
      </c>
      <c r="L8" s="17"/>
    </row>
    <row r="9" s="2" customFormat="1" ht="23.25" customHeight="1">
      <c r="A9" s="35"/>
      <c r="B9" s="41"/>
      <c r="C9" s="35"/>
      <c r="D9" s="35"/>
      <c r="E9" s="148" t="s">
        <v>100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102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30. 8. 2022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31</v>
      </c>
      <c r="F23" s="35"/>
      <c r="G23" s="35"/>
      <c r="H23" s="35"/>
      <c r="I23" s="147" t="s">
        <v>27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ROUND(J141,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ROUND((SUM(BE141:BE270)),  2)</f>
        <v>0</v>
      </c>
      <c r="G35" s="35"/>
      <c r="H35" s="35"/>
      <c r="I35" s="161">
        <v>0.20999999999999999</v>
      </c>
      <c r="J35" s="160">
        <f>ROUND(((SUM(BE141:BE270))*I35),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41</v>
      </c>
      <c r="F36" s="160">
        <f>ROUND((SUM(BF141:BF270)),  2)</f>
        <v>0</v>
      </c>
      <c r="G36" s="35"/>
      <c r="H36" s="35"/>
      <c r="I36" s="161">
        <v>0.14999999999999999</v>
      </c>
      <c r="J36" s="160">
        <f>ROUND(((SUM(BF141:BF270))*I36),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ROUND((SUM(BG141:BG270)),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ROUND((SUM(BH141:BH270)),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ROUND((SUM(BI141:BI270)),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Stavební úpravy objektu DPO p.č. 850, k.ú. Mariánské Hory, obec Ostrava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23.25" customHeight="1">
      <c r="A87" s="35"/>
      <c r="B87" s="36"/>
      <c r="C87" s="37"/>
      <c r="D87" s="37"/>
      <c r="E87" s="180" t="s">
        <v>100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001 - Stavební část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30. 8. 2022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Dopravní podnik Ostrava a.s.</v>
      </c>
      <c r="G93" s="37"/>
      <c r="H93" s="37"/>
      <c r="I93" s="29" t="s">
        <v>30</v>
      </c>
      <c r="J93" s="33" t="str">
        <f>E23</f>
        <v>RP Projekt s.r.o.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104</v>
      </c>
      <c r="D96" s="182"/>
      <c r="E96" s="182"/>
      <c r="F96" s="182"/>
      <c r="G96" s="182"/>
      <c r="H96" s="182"/>
      <c r="I96" s="182"/>
      <c r="J96" s="183" t="s">
        <v>105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106</v>
      </c>
      <c r="D98" s="37"/>
      <c r="E98" s="37"/>
      <c r="F98" s="37"/>
      <c r="G98" s="37"/>
      <c r="H98" s="37"/>
      <c r="I98" s="37"/>
      <c r="J98" s="107">
        <f>J141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107</v>
      </c>
    </row>
    <row r="99" s="9" customFormat="1" ht="24.96" customHeight="1">
      <c r="A99" s="9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J142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109</v>
      </c>
      <c r="E100" s="193"/>
      <c r="F100" s="193"/>
      <c r="G100" s="193"/>
      <c r="H100" s="193"/>
      <c r="I100" s="193"/>
      <c r="J100" s="194">
        <f>J143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110</v>
      </c>
      <c r="E101" s="193"/>
      <c r="F101" s="193"/>
      <c r="G101" s="193"/>
      <c r="H101" s="193"/>
      <c r="I101" s="193"/>
      <c r="J101" s="194">
        <f>J147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111</v>
      </c>
      <c r="E102" s="193"/>
      <c r="F102" s="193"/>
      <c r="G102" s="193"/>
      <c r="H102" s="193"/>
      <c r="I102" s="193"/>
      <c r="J102" s="194">
        <f>J151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1"/>
      <c r="C103" s="130"/>
      <c r="D103" s="192" t="s">
        <v>112</v>
      </c>
      <c r="E103" s="193"/>
      <c r="F103" s="193"/>
      <c r="G103" s="193"/>
      <c r="H103" s="193"/>
      <c r="I103" s="193"/>
      <c r="J103" s="194">
        <f>J153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1"/>
      <c r="C104" s="130"/>
      <c r="D104" s="192" t="s">
        <v>113</v>
      </c>
      <c r="E104" s="193"/>
      <c r="F104" s="193"/>
      <c r="G104" s="193"/>
      <c r="H104" s="193"/>
      <c r="I104" s="193"/>
      <c r="J104" s="194">
        <f>J170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1"/>
      <c r="C105" s="130"/>
      <c r="D105" s="192" t="s">
        <v>114</v>
      </c>
      <c r="E105" s="193"/>
      <c r="F105" s="193"/>
      <c r="G105" s="193"/>
      <c r="H105" s="193"/>
      <c r="I105" s="193"/>
      <c r="J105" s="194">
        <f>J173</f>
        <v>0</v>
      </c>
      <c r="K105" s="130"/>
      <c r="L105" s="19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1"/>
      <c r="C106" s="130"/>
      <c r="D106" s="192" t="s">
        <v>115</v>
      </c>
      <c r="E106" s="193"/>
      <c r="F106" s="193"/>
      <c r="G106" s="193"/>
      <c r="H106" s="193"/>
      <c r="I106" s="193"/>
      <c r="J106" s="194">
        <f>J186</f>
        <v>0</v>
      </c>
      <c r="K106" s="130"/>
      <c r="L106" s="19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1"/>
      <c r="C107" s="130"/>
      <c r="D107" s="192" t="s">
        <v>116</v>
      </c>
      <c r="E107" s="193"/>
      <c r="F107" s="193"/>
      <c r="G107" s="193"/>
      <c r="H107" s="193"/>
      <c r="I107" s="193"/>
      <c r="J107" s="194">
        <f>J190</f>
        <v>0</v>
      </c>
      <c r="K107" s="130"/>
      <c r="L107" s="19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5"/>
      <c r="C108" s="186"/>
      <c r="D108" s="187" t="s">
        <v>117</v>
      </c>
      <c r="E108" s="188"/>
      <c r="F108" s="188"/>
      <c r="G108" s="188"/>
      <c r="H108" s="188"/>
      <c r="I108" s="188"/>
      <c r="J108" s="189">
        <f>J192</f>
        <v>0</v>
      </c>
      <c r="K108" s="186"/>
      <c r="L108" s="19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1"/>
      <c r="C109" s="130"/>
      <c r="D109" s="192" t="s">
        <v>118</v>
      </c>
      <c r="E109" s="193"/>
      <c r="F109" s="193"/>
      <c r="G109" s="193"/>
      <c r="H109" s="193"/>
      <c r="I109" s="193"/>
      <c r="J109" s="194">
        <f>J193</f>
        <v>0</v>
      </c>
      <c r="K109" s="130"/>
      <c r="L109" s="19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1"/>
      <c r="C110" s="130"/>
      <c r="D110" s="192" t="s">
        <v>119</v>
      </c>
      <c r="E110" s="193"/>
      <c r="F110" s="193"/>
      <c r="G110" s="193"/>
      <c r="H110" s="193"/>
      <c r="I110" s="193"/>
      <c r="J110" s="194">
        <f>J203</f>
        <v>0</v>
      </c>
      <c r="K110" s="130"/>
      <c r="L110" s="19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1"/>
      <c r="C111" s="130"/>
      <c r="D111" s="192" t="s">
        <v>120</v>
      </c>
      <c r="E111" s="193"/>
      <c r="F111" s="193"/>
      <c r="G111" s="193"/>
      <c r="H111" s="193"/>
      <c r="I111" s="193"/>
      <c r="J111" s="194">
        <f>J208</f>
        <v>0</v>
      </c>
      <c r="K111" s="130"/>
      <c r="L111" s="19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1"/>
      <c r="C112" s="130"/>
      <c r="D112" s="192" t="s">
        <v>121</v>
      </c>
      <c r="E112" s="193"/>
      <c r="F112" s="193"/>
      <c r="G112" s="193"/>
      <c r="H112" s="193"/>
      <c r="I112" s="193"/>
      <c r="J112" s="194">
        <f>J211</f>
        <v>0</v>
      </c>
      <c r="K112" s="130"/>
      <c r="L112" s="19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1"/>
      <c r="C113" s="130"/>
      <c r="D113" s="192" t="s">
        <v>122</v>
      </c>
      <c r="E113" s="193"/>
      <c r="F113" s="193"/>
      <c r="G113" s="193"/>
      <c r="H113" s="193"/>
      <c r="I113" s="193"/>
      <c r="J113" s="194">
        <f>J214</f>
        <v>0</v>
      </c>
      <c r="K113" s="130"/>
      <c r="L113" s="19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1"/>
      <c r="C114" s="130"/>
      <c r="D114" s="192" t="s">
        <v>123</v>
      </c>
      <c r="E114" s="193"/>
      <c r="F114" s="193"/>
      <c r="G114" s="193"/>
      <c r="H114" s="193"/>
      <c r="I114" s="193"/>
      <c r="J114" s="194">
        <f>J231</f>
        <v>0</v>
      </c>
      <c r="K114" s="130"/>
      <c r="L114" s="19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1"/>
      <c r="C115" s="130"/>
      <c r="D115" s="192" t="s">
        <v>124</v>
      </c>
      <c r="E115" s="193"/>
      <c r="F115" s="193"/>
      <c r="G115" s="193"/>
      <c r="H115" s="193"/>
      <c r="I115" s="193"/>
      <c r="J115" s="194">
        <f>J233</f>
        <v>0</v>
      </c>
      <c r="K115" s="130"/>
      <c r="L115" s="19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1"/>
      <c r="C116" s="130"/>
      <c r="D116" s="192" t="s">
        <v>125</v>
      </c>
      <c r="E116" s="193"/>
      <c r="F116" s="193"/>
      <c r="G116" s="193"/>
      <c r="H116" s="193"/>
      <c r="I116" s="193"/>
      <c r="J116" s="194">
        <f>J252</f>
        <v>0</v>
      </c>
      <c r="K116" s="130"/>
      <c r="L116" s="19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1"/>
      <c r="C117" s="130"/>
      <c r="D117" s="192" t="s">
        <v>126</v>
      </c>
      <c r="E117" s="193"/>
      <c r="F117" s="193"/>
      <c r="G117" s="193"/>
      <c r="H117" s="193"/>
      <c r="I117" s="193"/>
      <c r="J117" s="194">
        <f>J260</f>
        <v>0</v>
      </c>
      <c r="K117" s="130"/>
      <c r="L117" s="19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85"/>
      <c r="C118" s="186"/>
      <c r="D118" s="187" t="s">
        <v>127</v>
      </c>
      <c r="E118" s="188"/>
      <c r="F118" s="188"/>
      <c r="G118" s="188"/>
      <c r="H118" s="188"/>
      <c r="I118" s="188"/>
      <c r="J118" s="189">
        <f>J267</f>
        <v>0</v>
      </c>
      <c r="K118" s="186"/>
      <c r="L118" s="190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91"/>
      <c r="C119" s="130"/>
      <c r="D119" s="192" t="s">
        <v>128</v>
      </c>
      <c r="E119" s="193"/>
      <c r="F119" s="193"/>
      <c r="G119" s="193"/>
      <c r="H119" s="193"/>
      <c r="I119" s="193"/>
      <c r="J119" s="194">
        <f>J268</f>
        <v>0</v>
      </c>
      <c r="K119" s="130"/>
      <c r="L119" s="19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63"/>
      <c r="C121" s="64"/>
      <c r="D121" s="64"/>
      <c r="E121" s="64"/>
      <c r="F121" s="64"/>
      <c r="G121" s="64"/>
      <c r="H121" s="64"/>
      <c r="I121" s="64"/>
      <c r="J121" s="64"/>
      <c r="K121" s="64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5" s="2" customFormat="1" ht="6.96" customHeight="1">
      <c r="A125" s="35"/>
      <c r="B125" s="65"/>
      <c r="C125" s="66"/>
      <c r="D125" s="66"/>
      <c r="E125" s="66"/>
      <c r="F125" s="66"/>
      <c r="G125" s="66"/>
      <c r="H125" s="66"/>
      <c r="I125" s="66"/>
      <c r="J125" s="66"/>
      <c r="K125" s="66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24.96" customHeight="1">
      <c r="A126" s="35"/>
      <c r="B126" s="36"/>
      <c r="C126" s="20" t="s">
        <v>129</v>
      </c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16</v>
      </c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26.25" customHeight="1">
      <c r="A129" s="35"/>
      <c r="B129" s="36"/>
      <c r="C129" s="37"/>
      <c r="D129" s="37"/>
      <c r="E129" s="180" t="str">
        <f>E7</f>
        <v>Stavební úpravy objektu DPO p.č. 850, k.ú. Mariánské Hory, obec Ostrava</v>
      </c>
      <c r="F129" s="29"/>
      <c r="G129" s="29"/>
      <c r="H129" s="29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" customFormat="1" ht="12" customHeight="1">
      <c r="B130" s="18"/>
      <c r="C130" s="29" t="s">
        <v>99</v>
      </c>
      <c r="D130" s="19"/>
      <c r="E130" s="19"/>
      <c r="F130" s="19"/>
      <c r="G130" s="19"/>
      <c r="H130" s="19"/>
      <c r="I130" s="19"/>
      <c r="J130" s="19"/>
      <c r="K130" s="19"/>
      <c r="L130" s="17"/>
    </row>
    <row r="131" s="2" customFormat="1" ht="23.25" customHeight="1">
      <c r="A131" s="35"/>
      <c r="B131" s="36"/>
      <c r="C131" s="37"/>
      <c r="D131" s="37"/>
      <c r="E131" s="180" t="s">
        <v>100</v>
      </c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2" customHeight="1">
      <c r="A132" s="35"/>
      <c r="B132" s="36"/>
      <c r="C132" s="29" t="s">
        <v>101</v>
      </c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6.5" customHeight="1">
      <c r="A133" s="35"/>
      <c r="B133" s="36"/>
      <c r="C133" s="37"/>
      <c r="D133" s="37"/>
      <c r="E133" s="73" t="str">
        <f>E11</f>
        <v>001 - Stavební část</v>
      </c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6.96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2" customHeight="1">
      <c r="A135" s="35"/>
      <c r="B135" s="36"/>
      <c r="C135" s="29" t="s">
        <v>20</v>
      </c>
      <c r="D135" s="37"/>
      <c r="E135" s="37"/>
      <c r="F135" s="24" t="str">
        <f>F14</f>
        <v xml:space="preserve"> </v>
      </c>
      <c r="G135" s="37"/>
      <c r="H135" s="37"/>
      <c r="I135" s="29" t="s">
        <v>22</v>
      </c>
      <c r="J135" s="76" t="str">
        <f>IF(J14="","",J14)</f>
        <v>30. 8. 2022</v>
      </c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6.96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5.15" customHeight="1">
      <c r="A137" s="35"/>
      <c r="B137" s="36"/>
      <c r="C137" s="29" t="s">
        <v>24</v>
      </c>
      <c r="D137" s="37"/>
      <c r="E137" s="37"/>
      <c r="F137" s="24" t="str">
        <f>E17</f>
        <v>Dopravní podnik Ostrava a.s.</v>
      </c>
      <c r="G137" s="37"/>
      <c r="H137" s="37"/>
      <c r="I137" s="29" t="s">
        <v>30</v>
      </c>
      <c r="J137" s="33" t="str">
        <f>E23</f>
        <v>RP Projekt s.r.o.</v>
      </c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5.15" customHeight="1">
      <c r="A138" s="35"/>
      <c r="B138" s="36"/>
      <c r="C138" s="29" t="s">
        <v>28</v>
      </c>
      <c r="D138" s="37"/>
      <c r="E138" s="37"/>
      <c r="F138" s="24" t="str">
        <f>IF(E20="","",E20)</f>
        <v>Vyplň údaj</v>
      </c>
      <c r="G138" s="37"/>
      <c r="H138" s="37"/>
      <c r="I138" s="29" t="s">
        <v>33</v>
      </c>
      <c r="J138" s="33" t="str">
        <f>E26</f>
        <v xml:space="preserve"> </v>
      </c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0.32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11" customFormat="1" ht="29.28" customHeight="1">
      <c r="A140" s="196"/>
      <c r="B140" s="197"/>
      <c r="C140" s="198" t="s">
        <v>130</v>
      </c>
      <c r="D140" s="199" t="s">
        <v>60</v>
      </c>
      <c r="E140" s="199" t="s">
        <v>56</v>
      </c>
      <c r="F140" s="199" t="s">
        <v>57</v>
      </c>
      <c r="G140" s="199" t="s">
        <v>131</v>
      </c>
      <c r="H140" s="199" t="s">
        <v>132</v>
      </c>
      <c r="I140" s="199" t="s">
        <v>133</v>
      </c>
      <c r="J140" s="200" t="s">
        <v>105</v>
      </c>
      <c r="K140" s="201" t="s">
        <v>134</v>
      </c>
      <c r="L140" s="202"/>
      <c r="M140" s="97" t="s">
        <v>1</v>
      </c>
      <c r="N140" s="98" t="s">
        <v>39</v>
      </c>
      <c r="O140" s="98" t="s">
        <v>135</v>
      </c>
      <c r="P140" s="98" t="s">
        <v>136</v>
      </c>
      <c r="Q140" s="98" t="s">
        <v>137</v>
      </c>
      <c r="R140" s="98" t="s">
        <v>138</v>
      </c>
      <c r="S140" s="98" t="s">
        <v>139</v>
      </c>
      <c r="T140" s="99" t="s">
        <v>140</v>
      </c>
      <c r="U140" s="196"/>
      <c r="V140" s="196"/>
      <c r="W140" s="196"/>
      <c r="X140" s="196"/>
      <c r="Y140" s="196"/>
      <c r="Z140" s="196"/>
      <c r="AA140" s="196"/>
      <c r="AB140" s="196"/>
      <c r="AC140" s="196"/>
      <c r="AD140" s="196"/>
      <c r="AE140" s="196"/>
    </row>
    <row r="141" s="2" customFormat="1" ht="22.8" customHeight="1">
      <c r="A141" s="35"/>
      <c r="B141" s="36"/>
      <c r="C141" s="104" t="s">
        <v>141</v>
      </c>
      <c r="D141" s="37"/>
      <c r="E141" s="37"/>
      <c r="F141" s="37"/>
      <c r="G141" s="37"/>
      <c r="H141" s="37"/>
      <c r="I141" s="37"/>
      <c r="J141" s="203">
        <f>BK141</f>
        <v>0</v>
      </c>
      <c r="K141" s="37"/>
      <c r="L141" s="41"/>
      <c r="M141" s="100"/>
      <c r="N141" s="204"/>
      <c r="O141" s="101"/>
      <c r="P141" s="205">
        <f>P142+P192+P267</f>
        <v>0</v>
      </c>
      <c r="Q141" s="101"/>
      <c r="R141" s="205">
        <f>R142+R192+R267</f>
        <v>39.271063550000001</v>
      </c>
      <c r="S141" s="101"/>
      <c r="T141" s="206">
        <f>T142+T192+T267</f>
        <v>31.961058999999999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74</v>
      </c>
      <c r="AU141" s="14" t="s">
        <v>107</v>
      </c>
      <c r="BK141" s="207">
        <f>BK142+BK192+BK267</f>
        <v>0</v>
      </c>
    </row>
    <row r="142" s="12" customFormat="1" ht="25.92" customHeight="1">
      <c r="A142" s="12"/>
      <c r="B142" s="208"/>
      <c r="C142" s="209"/>
      <c r="D142" s="210" t="s">
        <v>74</v>
      </c>
      <c r="E142" s="211" t="s">
        <v>142</v>
      </c>
      <c r="F142" s="211" t="s">
        <v>143</v>
      </c>
      <c r="G142" s="209"/>
      <c r="H142" s="209"/>
      <c r="I142" s="212"/>
      <c r="J142" s="213">
        <f>BK142</f>
        <v>0</v>
      </c>
      <c r="K142" s="209"/>
      <c r="L142" s="214"/>
      <c r="M142" s="215"/>
      <c r="N142" s="216"/>
      <c r="O142" s="216"/>
      <c r="P142" s="217">
        <f>P143+P147+P151+P153+P170+P173+P186+P190</f>
        <v>0</v>
      </c>
      <c r="Q142" s="216"/>
      <c r="R142" s="217">
        <f>R143+R147+R151+R153+R170+R173+R186+R190</f>
        <v>29.079733110000003</v>
      </c>
      <c r="S142" s="216"/>
      <c r="T142" s="218">
        <f>T143+T147+T151+T153+T170+T173+T186+T190</f>
        <v>30.672234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9" t="s">
        <v>81</v>
      </c>
      <c r="AT142" s="220" t="s">
        <v>74</v>
      </c>
      <c r="AU142" s="220" t="s">
        <v>75</v>
      </c>
      <c r="AY142" s="219" t="s">
        <v>144</v>
      </c>
      <c r="BK142" s="221">
        <f>BK143+BK147+BK151+BK153+BK170+BK173+BK186+BK190</f>
        <v>0</v>
      </c>
    </row>
    <row r="143" s="12" customFormat="1" ht="22.8" customHeight="1">
      <c r="A143" s="12"/>
      <c r="B143" s="208"/>
      <c r="C143" s="209"/>
      <c r="D143" s="210" t="s">
        <v>74</v>
      </c>
      <c r="E143" s="222" t="s">
        <v>81</v>
      </c>
      <c r="F143" s="222" t="s">
        <v>145</v>
      </c>
      <c r="G143" s="209"/>
      <c r="H143" s="209"/>
      <c r="I143" s="212"/>
      <c r="J143" s="223">
        <f>BK143</f>
        <v>0</v>
      </c>
      <c r="K143" s="209"/>
      <c r="L143" s="214"/>
      <c r="M143" s="215"/>
      <c r="N143" s="216"/>
      <c r="O143" s="216"/>
      <c r="P143" s="217">
        <f>SUM(P144:P146)</f>
        <v>0</v>
      </c>
      <c r="Q143" s="216"/>
      <c r="R143" s="217">
        <f>SUM(R144:R146)</f>
        <v>0</v>
      </c>
      <c r="S143" s="216"/>
      <c r="T143" s="218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9" t="s">
        <v>81</v>
      </c>
      <c r="AT143" s="220" t="s">
        <v>74</v>
      </c>
      <c r="AU143" s="220" t="s">
        <v>81</v>
      </c>
      <c r="AY143" s="219" t="s">
        <v>144</v>
      </c>
      <c r="BK143" s="221">
        <f>SUM(BK144:BK146)</f>
        <v>0</v>
      </c>
    </row>
    <row r="144" s="2" customFormat="1" ht="24.15" customHeight="1">
      <c r="A144" s="35"/>
      <c r="B144" s="36"/>
      <c r="C144" s="224" t="s">
        <v>81</v>
      </c>
      <c r="D144" s="224" t="s">
        <v>146</v>
      </c>
      <c r="E144" s="225" t="s">
        <v>147</v>
      </c>
      <c r="F144" s="226" t="s">
        <v>148</v>
      </c>
      <c r="G144" s="227" t="s">
        <v>149</v>
      </c>
      <c r="H144" s="228">
        <v>1.2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40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150</v>
      </c>
      <c r="AT144" s="236" t="s">
        <v>146</v>
      </c>
      <c r="AU144" s="236" t="s">
        <v>83</v>
      </c>
      <c r="AY144" s="14" t="s">
        <v>144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150</v>
      </c>
      <c r="BM144" s="236" t="s">
        <v>151</v>
      </c>
    </row>
    <row r="145" s="2" customFormat="1" ht="33" customHeight="1">
      <c r="A145" s="35"/>
      <c r="B145" s="36"/>
      <c r="C145" s="224" t="s">
        <v>83</v>
      </c>
      <c r="D145" s="224" t="s">
        <v>146</v>
      </c>
      <c r="E145" s="225" t="s">
        <v>152</v>
      </c>
      <c r="F145" s="226" t="s">
        <v>153</v>
      </c>
      <c r="G145" s="227" t="s">
        <v>149</v>
      </c>
      <c r="H145" s="228">
        <v>1.2</v>
      </c>
      <c r="I145" s="229"/>
      <c r="J145" s="230">
        <f>ROUND(I145*H145,2)</f>
        <v>0</v>
      </c>
      <c r="K145" s="231"/>
      <c r="L145" s="41"/>
      <c r="M145" s="232" t="s">
        <v>1</v>
      </c>
      <c r="N145" s="233" t="s">
        <v>40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150</v>
      </c>
      <c r="AT145" s="236" t="s">
        <v>146</v>
      </c>
      <c r="AU145" s="236" t="s">
        <v>83</v>
      </c>
      <c r="AY145" s="14" t="s">
        <v>144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150</v>
      </c>
      <c r="BM145" s="236" t="s">
        <v>154</v>
      </c>
    </row>
    <row r="146" s="2" customFormat="1" ht="33" customHeight="1">
      <c r="A146" s="35"/>
      <c r="B146" s="36"/>
      <c r="C146" s="224" t="s">
        <v>155</v>
      </c>
      <c r="D146" s="224" t="s">
        <v>146</v>
      </c>
      <c r="E146" s="225" t="s">
        <v>156</v>
      </c>
      <c r="F146" s="226" t="s">
        <v>157</v>
      </c>
      <c r="G146" s="227" t="s">
        <v>158</v>
      </c>
      <c r="H146" s="228">
        <v>2.1600000000000001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40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150</v>
      </c>
      <c r="AT146" s="236" t="s">
        <v>146</v>
      </c>
      <c r="AU146" s="236" t="s">
        <v>83</v>
      </c>
      <c r="AY146" s="14" t="s">
        <v>144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150</v>
      </c>
      <c r="BM146" s="236" t="s">
        <v>159</v>
      </c>
    </row>
    <row r="147" s="12" customFormat="1" ht="22.8" customHeight="1">
      <c r="A147" s="12"/>
      <c r="B147" s="208"/>
      <c r="C147" s="209"/>
      <c r="D147" s="210" t="s">
        <v>74</v>
      </c>
      <c r="E147" s="222" t="s">
        <v>83</v>
      </c>
      <c r="F147" s="222" t="s">
        <v>160</v>
      </c>
      <c r="G147" s="209"/>
      <c r="H147" s="209"/>
      <c r="I147" s="212"/>
      <c r="J147" s="223">
        <f>BK147</f>
        <v>0</v>
      </c>
      <c r="K147" s="209"/>
      <c r="L147" s="214"/>
      <c r="M147" s="215"/>
      <c r="N147" s="216"/>
      <c r="O147" s="216"/>
      <c r="P147" s="217">
        <f>SUM(P148:P150)</f>
        <v>0</v>
      </c>
      <c r="Q147" s="216"/>
      <c r="R147" s="217">
        <f>SUM(R148:R150)</f>
        <v>3.2706595099999998</v>
      </c>
      <c r="S147" s="216"/>
      <c r="T147" s="218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9" t="s">
        <v>81</v>
      </c>
      <c r="AT147" s="220" t="s">
        <v>74</v>
      </c>
      <c r="AU147" s="220" t="s">
        <v>81</v>
      </c>
      <c r="AY147" s="219" t="s">
        <v>144</v>
      </c>
      <c r="BK147" s="221">
        <f>SUM(BK148:BK150)</f>
        <v>0</v>
      </c>
    </row>
    <row r="148" s="2" customFormat="1" ht="21.75" customHeight="1">
      <c r="A148" s="35"/>
      <c r="B148" s="36"/>
      <c r="C148" s="224" t="s">
        <v>150</v>
      </c>
      <c r="D148" s="224" t="s">
        <v>146</v>
      </c>
      <c r="E148" s="225" t="s">
        <v>161</v>
      </c>
      <c r="F148" s="226" t="s">
        <v>162</v>
      </c>
      <c r="G148" s="227" t="s">
        <v>149</v>
      </c>
      <c r="H148" s="228">
        <v>0.12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40</v>
      </c>
      <c r="O148" s="88"/>
      <c r="P148" s="234">
        <f>O148*H148</f>
        <v>0</v>
      </c>
      <c r="Q148" s="234">
        <v>2.2563399999999998</v>
      </c>
      <c r="R148" s="234">
        <f>Q148*H148</f>
        <v>0.27076079999999997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150</v>
      </c>
      <c r="AT148" s="236" t="s">
        <v>146</v>
      </c>
      <c r="AU148" s="236" t="s">
        <v>83</v>
      </c>
      <c r="AY148" s="14" t="s">
        <v>144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150</v>
      </c>
      <c r="BM148" s="236" t="s">
        <v>163</v>
      </c>
    </row>
    <row r="149" s="2" customFormat="1" ht="24.15" customHeight="1">
      <c r="A149" s="35"/>
      <c r="B149" s="36"/>
      <c r="C149" s="224" t="s">
        <v>164</v>
      </c>
      <c r="D149" s="224" t="s">
        <v>146</v>
      </c>
      <c r="E149" s="225" t="s">
        <v>165</v>
      </c>
      <c r="F149" s="226" t="s">
        <v>166</v>
      </c>
      <c r="G149" s="227" t="s">
        <v>149</v>
      </c>
      <c r="H149" s="228">
        <v>1.1339999999999999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40</v>
      </c>
      <c r="O149" s="88"/>
      <c r="P149" s="234">
        <f>O149*H149</f>
        <v>0</v>
      </c>
      <c r="Q149" s="234">
        <v>2.45329</v>
      </c>
      <c r="R149" s="234">
        <f>Q149*H149</f>
        <v>2.7820308599999999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150</v>
      </c>
      <c r="AT149" s="236" t="s">
        <v>146</v>
      </c>
      <c r="AU149" s="236" t="s">
        <v>83</v>
      </c>
      <c r="AY149" s="14" t="s">
        <v>144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150</v>
      </c>
      <c r="BM149" s="236" t="s">
        <v>167</v>
      </c>
    </row>
    <row r="150" s="2" customFormat="1" ht="16.5" customHeight="1">
      <c r="A150" s="35"/>
      <c r="B150" s="36"/>
      <c r="C150" s="224" t="s">
        <v>168</v>
      </c>
      <c r="D150" s="224" t="s">
        <v>146</v>
      </c>
      <c r="E150" s="225" t="s">
        <v>169</v>
      </c>
      <c r="F150" s="226" t="s">
        <v>170</v>
      </c>
      <c r="G150" s="227" t="s">
        <v>158</v>
      </c>
      <c r="H150" s="228">
        <v>0.20499999999999999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40</v>
      </c>
      <c r="O150" s="88"/>
      <c r="P150" s="234">
        <f>O150*H150</f>
        <v>0</v>
      </c>
      <c r="Q150" s="234">
        <v>1.06277</v>
      </c>
      <c r="R150" s="234">
        <f>Q150*H150</f>
        <v>0.21786784999999997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150</v>
      </c>
      <c r="AT150" s="236" t="s">
        <v>146</v>
      </c>
      <c r="AU150" s="236" t="s">
        <v>83</v>
      </c>
      <c r="AY150" s="14" t="s">
        <v>144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150</v>
      </c>
      <c r="BM150" s="236" t="s">
        <v>171</v>
      </c>
    </row>
    <row r="151" s="12" customFormat="1" ht="22.8" customHeight="1">
      <c r="A151" s="12"/>
      <c r="B151" s="208"/>
      <c r="C151" s="209"/>
      <c r="D151" s="210" t="s">
        <v>74</v>
      </c>
      <c r="E151" s="222" t="s">
        <v>155</v>
      </c>
      <c r="F151" s="222" t="s">
        <v>172</v>
      </c>
      <c r="G151" s="209"/>
      <c r="H151" s="209"/>
      <c r="I151" s="212"/>
      <c r="J151" s="223">
        <f>BK151</f>
        <v>0</v>
      </c>
      <c r="K151" s="209"/>
      <c r="L151" s="214"/>
      <c r="M151" s="215"/>
      <c r="N151" s="216"/>
      <c r="O151" s="216"/>
      <c r="P151" s="217">
        <f>P152</f>
        <v>0</v>
      </c>
      <c r="Q151" s="216"/>
      <c r="R151" s="217">
        <f>R152</f>
        <v>0.31231799999999998</v>
      </c>
      <c r="S151" s="216"/>
      <c r="T151" s="218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81</v>
      </c>
      <c r="AT151" s="220" t="s">
        <v>74</v>
      </c>
      <c r="AU151" s="220" t="s">
        <v>81</v>
      </c>
      <c r="AY151" s="219" t="s">
        <v>144</v>
      </c>
      <c r="BK151" s="221">
        <f>BK152</f>
        <v>0</v>
      </c>
    </row>
    <row r="152" s="2" customFormat="1" ht="33" customHeight="1">
      <c r="A152" s="35"/>
      <c r="B152" s="36"/>
      <c r="C152" s="224" t="s">
        <v>173</v>
      </c>
      <c r="D152" s="224" t="s">
        <v>146</v>
      </c>
      <c r="E152" s="225" t="s">
        <v>174</v>
      </c>
      <c r="F152" s="226" t="s">
        <v>175</v>
      </c>
      <c r="G152" s="227" t="s">
        <v>176</v>
      </c>
      <c r="H152" s="228">
        <v>1.8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40</v>
      </c>
      <c r="O152" s="88"/>
      <c r="P152" s="234">
        <f>O152*H152</f>
        <v>0</v>
      </c>
      <c r="Q152" s="234">
        <v>0.17351</v>
      </c>
      <c r="R152" s="234">
        <f>Q152*H152</f>
        <v>0.31231799999999998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150</v>
      </c>
      <c r="AT152" s="236" t="s">
        <v>146</v>
      </c>
      <c r="AU152" s="236" t="s">
        <v>83</v>
      </c>
      <c r="AY152" s="14" t="s">
        <v>144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150</v>
      </c>
      <c r="BM152" s="236" t="s">
        <v>177</v>
      </c>
    </row>
    <row r="153" s="12" customFormat="1" ht="22.8" customHeight="1">
      <c r="A153" s="12"/>
      <c r="B153" s="208"/>
      <c r="C153" s="209"/>
      <c r="D153" s="210" t="s">
        <v>74</v>
      </c>
      <c r="E153" s="222" t="s">
        <v>168</v>
      </c>
      <c r="F153" s="222" t="s">
        <v>178</v>
      </c>
      <c r="G153" s="209"/>
      <c r="H153" s="209"/>
      <c r="I153" s="212"/>
      <c r="J153" s="223">
        <f>BK153</f>
        <v>0</v>
      </c>
      <c r="K153" s="209"/>
      <c r="L153" s="214"/>
      <c r="M153" s="215"/>
      <c r="N153" s="216"/>
      <c r="O153" s="216"/>
      <c r="P153" s="217">
        <f>SUM(P154:P169)</f>
        <v>0</v>
      </c>
      <c r="Q153" s="216"/>
      <c r="R153" s="217">
        <f>SUM(R154:R169)</f>
        <v>25.496755600000004</v>
      </c>
      <c r="S153" s="216"/>
      <c r="T153" s="218">
        <f>SUM(T154:T169)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9" t="s">
        <v>81</v>
      </c>
      <c r="AT153" s="220" t="s">
        <v>74</v>
      </c>
      <c r="AU153" s="220" t="s">
        <v>81</v>
      </c>
      <c r="AY153" s="219" t="s">
        <v>144</v>
      </c>
      <c r="BK153" s="221">
        <f>SUM(BK154:BK169)</f>
        <v>0</v>
      </c>
    </row>
    <row r="154" s="2" customFormat="1" ht="24.15" customHeight="1">
      <c r="A154" s="35"/>
      <c r="B154" s="36"/>
      <c r="C154" s="224" t="s">
        <v>179</v>
      </c>
      <c r="D154" s="224" t="s">
        <v>146</v>
      </c>
      <c r="E154" s="225" t="s">
        <v>180</v>
      </c>
      <c r="F154" s="226" t="s">
        <v>181</v>
      </c>
      <c r="G154" s="227" t="s">
        <v>176</v>
      </c>
      <c r="H154" s="228">
        <v>3.6000000000000001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40</v>
      </c>
      <c r="O154" s="88"/>
      <c r="P154" s="234">
        <f>O154*H154</f>
        <v>0</v>
      </c>
      <c r="Q154" s="234">
        <v>0.00025999999999999998</v>
      </c>
      <c r="R154" s="234">
        <f>Q154*H154</f>
        <v>0.00093599999999999998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150</v>
      </c>
      <c r="AT154" s="236" t="s">
        <v>146</v>
      </c>
      <c r="AU154" s="236" t="s">
        <v>83</v>
      </c>
      <c r="AY154" s="14" t="s">
        <v>144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150</v>
      </c>
      <c r="BM154" s="236" t="s">
        <v>182</v>
      </c>
    </row>
    <row r="155" s="2" customFormat="1" ht="24.15" customHeight="1">
      <c r="A155" s="35"/>
      <c r="B155" s="36"/>
      <c r="C155" s="224" t="s">
        <v>183</v>
      </c>
      <c r="D155" s="224" t="s">
        <v>146</v>
      </c>
      <c r="E155" s="225" t="s">
        <v>184</v>
      </c>
      <c r="F155" s="226" t="s">
        <v>185</v>
      </c>
      <c r="G155" s="227" t="s">
        <v>176</v>
      </c>
      <c r="H155" s="228">
        <v>3.6000000000000001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40</v>
      </c>
      <c r="O155" s="88"/>
      <c r="P155" s="234">
        <f>O155*H155</f>
        <v>0</v>
      </c>
      <c r="Q155" s="234">
        <v>0.0043800000000000002</v>
      </c>
      <c r="R155" s="234">
        <f>Q155*H155</f>
        <v>0.015768000000000001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150</v>
      </c>
      <c r="AT155" s="236" t="s">
        <v>146</v>
      </c>
      <c r="AU155" s="236" t="s">
        <v>83</v>
      </c>
      <c r="AY155" s="14" t="s">
        <v>144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150</v>
      </c>
      <c r="BM155" s="236" t="s">
        <v>186</v>
      </c>
    </row>
    <row r="156" s="2" customFormat="1" ht="24.15" customHeight="1">
      <c r="A156" s="35"/>
      <c r="B156" s="36"/>
      <c r="C156" s="224" t="s">
        <v>187</v>
      </c>
      <c r="D156" s="224" t="s">
        <v>146</v>
      </c>
      <c r="E156" s="225" t="s">
        <v>188</v>
      </c>
      <c r="F156" s="226" t="s">
        <v>189</v>
      </c>
      <c r="G156" s="227" t="s">
        <v>176</v>
      </c>
      <c r="H156" s="228">
        <v>3.6000000000000001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40</v>
      </c>
      <c r="O156" s="88"/>
      <c r="P156" s="234">
        <f>O156*H156</f>
        <v>0</v>
      </c>
      <c r="Q156" s="234">
        <v>0.0030000000000000001</v>
      </c>
      <c r="R156" s="234">
        <f>Q156*H156</f>
        <v>0.010800000000000001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150</v>
      </c>
      <c r="AT156" s="236" t="s">
        <v>146</v>
      </c>
      <c r="AU156" s="236" t="s">
        <v>83</v>
      </c>
      <c r="AY156" s="14" t="s">
        <v>144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81</v>
      </c>
      <c r="BK156" s="237">
        <f>ROUND(I156*H156,2)</f>
        <v>0</v>
      </c>
      <c r="BL156" s="14" t="s">
        <v>150</v>
      </c>
      <c r="BM156" s="236" t="s">
        <v>190</v>
      </c>
    </row>
    <row r="157" s="2" customFormat="1" ht="24.15" customHeight="1">
      <c r="A157" s="35"/>
      <c r="B157" s="36"/>
      <c r="C157" s="224" t="s">
        <v>191</v>
      </c>
      <c r="D157" s="224" t="s">
        <v>146</v>
      </c>
      <c r="E157" s="225" t="s">
        <v>192</v>
      </c>
      <c r="F157" s="226" t="s">
        <v>193</v>
      </c>
      <c r="G157" s="227" t="s">
        <v>176</v>
      </c>
      <c r="H157" s="228">
        <v>397.60000000000002</v>
      </c>
      <c r="I157" s="229"/>
      <c r="J157" s="230">
        <f>ROUND(I157*H157,2)</f>
        <v>0</v>
      </c>
      <c r="K157" s="231"/>
      <c r="L157" s="41"/>
      <c r="M157" s="232" t="s">
        <v>1</v>
      </c>
      <c r="N157" s="233" t="s">
        <v>40</v>
      </c>
      <c r="O157" s="88"/>
      <c r="P157" s="234">
        <f>O157*H157</f>
        <v>0</v>
      </c>
      <c r="Q157" s="234">
        <v>0.0073499999999999998</v>
      </c>
      <c r="R157" s="234">
        <f>Q157*H157</f>
        <v>2.9223600000000003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150</v>
      </c>
      <c r="AT157" s="236" t="s">
        <v>146</v>
      </c>
      <c r="AU157" s="236" t="s">
        <v>83</v>
      </c>
      <c r="AY157" s="14" t="s">
        <v>144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81</v>
      </c>
      <c r="BK157" s="237">
        <f>ROUND(I157*H157,2)</f>
        <v>0</v>
      </c>
      <c r="BL157" s="14" t="s">
        <v>150</v>
      </c>
      <c r="BM157" s="236" t="s">
        <v>194</v>
      </c>
    </row>
    <row r="158" s="2" customFormat="1" ht="24.15" customHeight="1">
      <c r="A158" s="35"/>
      <c r="B158" s="36"/>
      <c r="C158" s="224" t="s">
        <v>195</v>
      </c>
      <c r="D158" s="224" t="s">
        <v>146</v>
      </c>
      <c r="E158" s="225" t="s">
        <v>196</v>
      </c>
      <c r="F158" s="226" t="s">
        <v>197</v>
      </c>
      <c r="G158" s="227" t="s">
        <v>176</v>
      </c>
      <c r="H158" s="228">
        <v>342.12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40</v>
      </c>
      <c r="O158" s="88"/>
      <c r="P158" s="234">
        <f>O158*H158</f>
        <v>0</v>
      </c>
      <c r="Q158" s="234">
        <v>0.023630000000000002</v>
      </c>
      <c r="R158" s="234">
        <f>Q158*H158</f>
        <v>8.0842956000000008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150</v>
      </c>
      <c r="AT158" s="236" t="s">
        <v>146</v>
      </c>
      <c r="AU158" s="236" t="s">
        <v>83</v>
      </c>
      <c r="AY158" s="14" t="s">
        <v>144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150</v>
      </c>
      <c r="BM158" s="236" t="s">
        <v>198</v>
      </c>
    </row>
    <row r="159" s="2" customFormat="1" ht="24.15" customHeight="1">
      <c r="A159" s="35"/>
      <c r="B159" s="36"/>
      <c r="C159" s="224" t="s">
        <v>199</v>
      </c>
      <c r="D159" s="224" t="s">
        <v>146</v>
      </c>
      <c r="E159" s="225" t="s">
        <v>200</v>
      </c>
      <c r="F159" s="226" t="s">
        <v>201</v>
      </c>
      <c r="G159" s="227" t="s">
        <v>176</v>
      </c>
      <c r="H159" s="228">
        <v>1026.3599999999999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40</v>
      </c>
      <c r="O159" s="88"/>
      <c r="P159" s="234">
        <f>O159*H159</f>
        <v>0</v>
      </c>
      <c r="Q159" s="234">
        <v>0.0079000000000000008</v>
      </c>
      <c r="R159" s="234">
        <f>Q159*H159</f>
        <v>8.1082439999999991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150</v>
      </c>
      <c r="AT159" s="236" t="s">
        <v>146</v>
      </c>
      <c r="AU159" s="236" t="s">
        <v>83</v>
      </c>
      <c r="AY159" s="14" t="s">
        <v>144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81</v>
      </c>
      <c r="BK159" s="237">
        <f>ROUND(I159*H159,2)</f>
        <v>0</v>
      </c>
      <c r="BL159" s="14" t="s">
        <v>150</v>
      </c>
      <c r="BM159" s="236" t="s">
        <v>202</v>
      </c>
    </row>
    <row r="160" s="2" customFormat="1" ht="21.75" customHeight="1">
      <c r="A160" s="35"/>
      <c r="B160" s="36"/>
      <c r="C160" s="224" t="s">
        <v>203</v>
      </c>
      <c r="D160" s="224" t="s">
        <v>146</v>
      </c>
      <c r="E160" s="225" t="s">
        <v>204</v>
      </c>
      <c r="F160" s="226" t="s">
        <v>205</v>
      </c>
      <c r="G160" s="227" t="s">
        <v>176</v>
      </c>
      <c r="H160" s="228">
        <v>55.479999999999997</v>
      </c>
      <c r="I160" s="229"/>
      <c r="J160" s="230">
        <f>ROUND(I160*H160,2)</f>
        <v>0</v>
      </c>
      <c r="K160" s="231"/>
      <c r="L160" s="41"/>
      <c r="M160" s="232" t="s">
        <v>1</v>
      </c>
      <c r="N160" s="233" t="s">
        <v>40</v>
      </c>
      <c r="O160" s="88"/>
      <c r="P160" s="234">
        <f>O160*H160</f>
        <v>0</v>
      </c>
      <c r="Q160" s="234">
        <v>0.016199999999999999</v>
      </c>
      <c r="R160" s="234">
        <f>Q160*H160</f>
        <v>0.89877599999999991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150</v>
      </c>
      <c r="AT160" s="236" t="s">
        <v>146</v>
      </c>
      <c r="AU160" s="236" t="s">
        <v>83</v>
      </c>
      <c r="AY160" s="14" t="s">
        <v>144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81</v>
      </c>
      <c r="BK160" s="237">
        <f>ROUND(I160*H160,2)</f>
        <v>0</v>
      </c>
      <c r="BL160" s="14" t="s">
        <v>150</v>
      </c>
      <c r="BM160" s="236" t="s">
        <v>206</v>
      </c>
    </row>
    <row r="161" s="2" customFormat="1" ht="33" customHeight="1">
      <c r="A161" s="35"/>
      <c r="B161" s="36"/>
      <c r="C161" s="224" t="s">
        <v>8</v>
      </c>
      <c r="D161" s="224" t="s">
        <v>146</v>
      </c>
      <c r="E161" s="225" t="s">
        <v>207</v>
      </c>
      <c r="F161" s="226" t="s">
        <v>208</v>
      </c>
      <c r="G161" s="227" t="s">
        <v>176</v>
      </c>
      <c r="H161" s="228">
        <v>166.44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40</v>
      </c>
      <c r="O161" s="88"/>
      <c r="P161" s="234">
        <f>O161*H161</f>
        <v>0</v>
      </c>
      <c r="Q161" s="234">
        <v>0.0054000000000000003</v>
      </c>
      <c r="R161" s="234">
        <f>Q161*H161</f>
        <v>0.89877600000000002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150</v>
      </c>
      <c r="AT161" s="236" t="s">
        <v>146</v>
      </c>
      <c r="AU161" s="236" t="s">
        <v>83</v>
      </c>
      <c r="AY161" s="14" t="s">
        <v>144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81</v>
      </c>
      <c r="BK161" s="237">
        <f>ROUND(I161*H161,2)</f>
        <v>0</v>
      </c>
      <c r="BL161" s="14" t="s">
        <v>150</v>
      </c>
      <c r="BM161" s="236" t="s">
        <v>209</v>
      </c>
    </row>
    <row r="162" s="2" customFormat="1" ht="24.15" customHeight="1">
      <c r="A162" s="35"/>
      <c r="B162" s="36"/>
      <c r="C162" s="224" t="s">
        <v>210</v>
      </c>
      <c r="D162" s="224" t="s">
        <v>146</v>
      </c>
      <c r="E162" s="225" t="s">
        <v>211</v>
      </c>
      <c r="F162" s="226" t="s">
        <v>212</v>
      </c>
      <c r="G162" s="227" t="s">
        <v>176</v>
      </c>
      <c r="H162" s="228">
        <v>399.39999999999998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40</v>
      </c>
      <c r="O162" s="88"/>
      <c r="P162" s="234">
        <f>O162*H162</f>
        <v>0</v>
      </c>
      <c r="Q162" s="234">
        <v>0.0043800000000000002</v>
      </c>
      <c r="R162" s="234">
        <f>Q162*H162</f>
        <v>1.7493719999999999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150</v>
      </c>
      <c r="AT162" s="236" t="s">
        <v>146</v>
      </c>
      <c r="AU162" s="236" t="s">
        <v>83</v>
      </c>
      <c r="AY162" s="14" t="s">
        <v>144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81</v>
      </c>
      <c r="BK162" s="237">
        <f>ROUND(I162*H162,2)</f>
        <v>0</v>
      </c>
      <c r="BL162" s="14" t="s">
        <v>150</v>
      </c>
      <c r="BM162" s="236" t="s">
        <v>213</v>
      </c>
    </row>
    <row r="163" s="2" customFormat="1" ht="24.15" customHeight="1">
      <c r="A163" s="35"/>
      <c r="B163" s="36"/>
      <c r="C163" s="224" t="s">
        <v>214</v>
      </c>
      <c r="D163" s="224" t="s">
        <v>146</v>
      </c>
      <c r="E163" s="225" t="s">
        <v>215</v>
      </c>
      <c r="F163" s="226" t="s">
        <v>216</v>
      </c>
      <c r="G163" s="227" t="s">
        <v>176</v>
      </c>
      <c r="H163" s="228">
        <v>399.39999999999998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40</v>
      </c>
      <c r="O163" s="88"/>
      <c r="P163" s="234">
        <f>O163*H163</f>
        <v>0</v>
      </c>
      <c r="Q163" s="234">
        <v>0.00025999999999999998</v>
      </c>
      <c r="R163" s="234">
        <f>Q163*H163</f>
        <v>0.10384399999999999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150</v>
      </c>
      <c r="AT163" s="236" t="s">
        <v>146</v>
      </c>
      <c r="AU163" s="236" t="s">
        <v>83</v>
      </c>
      <c r="AY163" s="14" t="s">
        <v>144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81</v>
      </c>
      <c r="BK163" s="237">
        <f>ROUND(I163*H163,2)</f>
        <v>0</v>
      </c>
      <c r="BL163" s="14" t="s">
        <v>150</v>
      </c>
      <c r="BM163" s="236" t="s">
        <v>217</v>
      </c>
    </row>
    <row r="164" s="2" customFormat="1" ht="24.15" customHeight="1">
      <c r="A164" s="35"/>
      <c r="B164" s="36"/>
      <c r="C164" s="224" t="s">
        <v>218</v>
      </c>
      <c r="D164" s="224" t="s">
        <v>146</v>
      </c>
      <c r="E164" s="225" t="s">
        <v>219</v>
      </c>
      <c r="F164" s="226" t="s">
        <v>220</v>
      </c>
      <c r="G164" s="227" t="s">
        <v>176</v>
      </c>
      <c r="H164" s="228">
        <v>57.280000000000001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40</v>
      </c>
      <c r="O164" s="88"/>
      <c r="P164" s="234">
        <f>O164*H164</f>
        <v>0</v>
      </c>
      <c r="Q164" s="234">
        <v>0.00020000000000000001</v>
      </c>
      <c r="R164" s="234">
        <f>Q164*H164</f>
        <v>0.011456000000000001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150</v>
      </c>
      <c r="AT164" s="236" t="s">
        <v>146</v>
      </c>
      <c r="AU164" s="236" t="s">
        <v>83</v>
      </c>
      <c r="AY164" s="14" t="s">
        <v>144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81</v>
      </c>
      <c r="BK164" s="237">
        <f>ROUND(I164*H164,2)</f>
        <v>0</v>
      </c>
      <c r="BL164" s="14" t="s">
        <v>150</v>
      </c>
      <c r="BM164" s="236" t="s">
        <v>221</v>
      </c>
    </row>
    <row r="165" s="2" customFormat="1" ht="24.15" customHeight="1">
      <c r="A165" s="35"/>
      <c r="B165" s="36"/>
      <c r="C165" s="224" t="s">
        <v>222</v>
      </c>
      <c r="D165" s="224" t="s">
        <v>146</v>
      </c>
      <c r="E165" s="225" t="s">
        <v>223</v>
      </c>
      <c r="F165" s="226" t="s">
        <v>224</v>
      </c>
      <c r="G165" s="227" t="s">
        <v>176</v>
      </c>
      <c r="H165" s="228">
        <v>57.280000000000001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40</v>
      </c>
      <c r="O165" s="88"/>
      <c r="P165" s="234">
        <f>O165*H165</f>
        <v>0</v>
      </c>
      <c r="Q165" s="234">
        <v>0.0057000000000000002</v>
      </c>
      <c r="R165" s="234">
        <f>Q165*H165</f>
        <v>0.32649600000000001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150</v>
      </c>
      <c r="AT165" s="236" t="s">
        <v>146</v>
      </c>
      <c r="AU165" s="236" t="s">
        <v>83</v>
      </c>
      <c r="AY165" s="14" t="s">
        <v>144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81</v>
      </c>
      <c r="BK165" s="237">
        <f>ROUND(I165*H165,2)</f>
        <v>0</v>
      </c>
      <c r="BL165" s="14" t="s">
        <v>150</v>
      </c>
      <c r="BM165" s="236" t="s">
        <v>225</v>
      </c>
    </row>
    <row r="166" s="2" customFormat="1" ht="24.15" customHeight="1">
      <c r="A166" s="35"/>
      <c r="B166" s="36"/>
      <c r="C166" s="224" t="s">
        <v>226</v>
      </c>
      <c r="D166" s="224" t="s">
        <v>146</v>
      </c>
      <c r="E166" s="225" t="s">
        <v>227</v>
      </c>
      <c r="F166" s="226" t="s">
        <v>228</v>
      </c>
      <c r="G166" s="227" t="s">
        <v>176</v>
      </c>
      <c r="H166" s="228">
        <v>342.12</v>
      </c>
      <c r="I166" s="229"/>
      <c r="J166" s="230">
        <f>ROUND(I166*H166,2)</f>
        <v>0</v>
      </c>
      <c r="K166" s="231"/>
      <c r="L166" s="41"/>
      <c r="M166" s="232" t="s">
        <v>1</v>
      </c>
      <c r="N166" s="233" t="s">
        <v>40</v>
      </c>
      <c r="O166" s="88"/>
      <c r="P166" s="234">
        <f>O166*H166</f>
        <v>0</v>
      </c>
      <c r="Q166" s="234">
        <v>0.00029999999999999997</v>
      </c>
      <c r="R166" s="234">
        <f>Q166*H166</f>
        <v>0.10263599999999999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150</v>
      </c>
      <c r="AT166" s="236" t="s">
        <v>146</v>
      </c>
      <c r="AU166" s="236" t="s">
        <v>83</v>
      </c>
      <c r="AY166" s="14" t="s">
        <v>144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81</v>
      </c>
      <c r="BK166" s="237">
        <f>ROUND(I166*H166,2)</f>
        <v>0</v>
      </c>
      <c r="BL166" s="14" t="s">
        <v>150</v>
      </c>
      <c r="BM166" s="236" t="s">
        <v>229</v>
      </c>
    </row>
    <row r="167" s="2" customFormat="1" ht="24.15" customHeight="1">
      <c r="A167" s="35"/>
      <c r="B167" s="36"/>
      <c r="C167" s="224" t="s">
        <v>7</v>
      </c>
      <c r="D167" s="224" t="s">
        <v>146</v>
      </c>
      <c r="E167" s="225" t="s">
        <v>230</v>
      </c>
      <c r="F167" s="226" t="s">
        <v>231</v>
      </c>
      <c r="G167" s="227" t="s">
        <v>176</v>
      </c>
      <c r="H167" s="228">
        <v>342.12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40</v>
      </c>
      <c r="O167" s="88"/>
      <c r="P167" s="234">
        <f>O167*H167</f>
        <v>0</v>
      </c>
      <c r="Q167" s="234">
        <v>0.0033</v>
      </c>
      <c r="R167" s="234">
        <f>Q167*H167</f>
        <v>1.1289960000000001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150</v>
      </c>
      <c r="AT167" s="236" t="s">
        <v>146</v>
      </c>
      <c r="AU167" s="236" t="s">
        <v>83</v>
      </c>
      <c r="AY167" s="14" t="s">
        <v>144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81</v>
      </c>
      <c r="BK167" s="237">
        <f>ROUND(I167*H167,2)</f>
        <v>0</v>
      </c>
      <c r="BL167" s="14" t="s">
        <v>150</v>
      </c>
      <c r="BM167" s="236" t="s">
        <v>232</v>
      </c>
    </row>
    <row r="168" s="2" customFormat="1" ht="37.8" customHeight="1">
      <c r="A168" s="35"/>
      <c r="B168" s="36"/>
      <c r="C168" s="224" t="s">
        <v>233</v>
      </c>
      <c r="D168" s="224" t="s">
        <v>146</v>
      </c>
      <c r="E168" s="225" t="s">
        <v>234</v>
      </c>
      <c r="F168" s="226" t="s">
        <v>235</v>
      </c>
      <c r="G168" s="227" t="s">
        <v>236</v>
      </c>
      <c r="H168" s="228">
        <v>1</v>
      </c>
      <c r="I168" s="229"/>
      <c r="J168" s="230">
        <f>ROUND(I168*H168,2)</f>
        <v>0</v>
      </c>
      <c r="K168" s="231"/>
      <c r="L168" s="41"/>
      <c r="M168" s="232" t="s">
        <v>1</v>
      </c>
      <c r="N168" s="233" t="s">
        <v>40</v>
      </c>
      <c r="O168" s="88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150</v>
      </c>
      <c r="AT168" s="236" t="s">
        <v>146</v>
      </c>
      <c r="AU168" s="236" t="s">
        <v>83</v>
      </c>
      <c r="AY168" s="14" t="s">
        <v>144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81</v>
      </c>
      <c r="BK168" s="237">
        <f>ROUND(I168*H168,2)</f>
        <v>0</v>
      </c>
      <c r="BL168" s="14" t="s">
        <v>150</v>
      </c>
      <c r="BM168" s="236" t="s">
        <v>237</v>
      </c>
    </row>
    <row r="169" s="2" customFormat="1" ht="24.15" customHeight="1">
      <c r="A169" s="35"/>
      <c r="B169" s="36"/>
      <c r="C169" s="224" t="s">
        <v>238</v>
      </c>
      <c r="D169" s="224" t="s">
        <v>146</v>
      </c>
      <c r="E169" s="225" t="s">
        <v>239</v>
      </c>
      <c r="F169" s="226" t="s">
        <v>240</v>
      </c>
      <c r="G169" s="227" t="s">
        <v>176</v>
      </c>
      <c r="H169" s="228">
        <v>18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40</v>
      </c>
      <c r="O169" s="88"/>
      <c r="P169" s="234">
        <f>O169*H169</f>
        <v>0</v>
      </c>
      <c r="Q169" s="234">
        <v>0.063</v>
      </c>
      <c r="R169" s="234">
        <f>Q169*H169</f>
        <v>1.1339999999999999</v>
      </c>
      <c r="S169" s="234">
        <v>0</v>
      </c>
      <c r="T169" s="23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150</v>
      </c>
      <c r="AT169" s="236" t="s">
        <v>146</v>
      </c>
      <c r="AU169" s="236" t="s">
        <v>83</v>
      </c>
      <c r="AY169" s="14" t="s">
        <v>144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81</v>
      </c>
      <c r="BK169" s="237">
        <f>ROUND(I169*H169,2)</f>
        <v>0</v>
      </c>
      <c r="BL169" s="14" t="s">
        <v>150</v>
      </c>
      <c r="BM169" s="236" t="s">
        <v>241</v>
      </c>
    </row>
    <row r="170" s="12" customFormat="1" ht="22.8" customHeight="1">
      <c r="A170" s="12"/>
      <c r="B170" s="208"/>
      <c r="C170" s="209"/>
      <c r="D170" s="210" t="s">
        <v>74</v>
      </c>
      <c r="E170" s="222" t="s">
        <v>179</v>
      </c>
      <c r="F170" s="222" t="s">
        <v>242</v>
      </c>
      <c r="G170" s="209"/>
      <c r="H170" s="209"/>
      <c r="I170" s="212"/>
      <c r="J170" s="223">
        <f>BK170</f>
        <v>0</v>
      </c>
      <c r="K170" s="209"/>
      <c r="L170" s="214"/>
      <c r="M170" s="215"/>
      <c r="N170" s="216"/>
      <c r="O170" s="216"/>
      <c r="P170" s="217">
        <f>SUM(P171:P172)</f>
        <v>0</v>
      </c>
      <c r="Q170" s="216"/>
      <c r="R170" s="217">
        <f>SUM(R171:R172)</f>
        <v>0</v>
      </c>
      <c r="S170" s="216"/>
      <c r="T170" s="218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9" t="s">
        <v>81</v>
      </c>
      <c r="AT170" s="220" t="s">
        <v>74</v>
      </c>
      <c r="AU170" s="220" t="s">
        <v>81</v>
      </c>
      <c r="AY170" s="219" t="s">
        <v>144</v>
      </c>
      <c r="BK170" s="221">
        <f>SUM(BK171:BK172)</f>
        <v>0</v>
      </c>
    </row>
    <row r="171" s="2" customFormat="1" ht="24.15" customHeight="1">
      <c r="A171" s="35"/>
      <c r="B171" s="36"/>
      <c r="C171" s="224" t="s">
        <v>243</v>
      </c>
      <c r="D171" s="224" t="s">
        <v>146</v>
      </c>
      <c r="E171" s="225" t="s">
        <v>244</v>
      </c>
      <c r="F171" s="226" t="s">
        <v>245</v>
      </c>
      <c r="G171" s="227" t="s">
        <v>246</v>
      </c>
      <c r="H171" s="228">
        <v>2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40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150</v>
      </c>
      <c r="AT171" s="236" t="s">
        <v>146</v>
      </c>
      <c r="AU171" s="236" t="s">
        <v>83</v>
      </c>
      <c r="AY171" s="14" t="s">
        <v>144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81</v>
      </c>
      <c r="BK171" s="237">
        <f>ROUND(I171*H171,2)</f>
        <v>0</v>
      </c>
      <c r="BL171" s="14" t="s">
        <v>150</v>
      </c>
      <c r="BM171" s="236" t="s">
        <v>247</v>
      </c>
    </row>
    <row r="172" s="2" customFormat="1" ht="24.15" customHeight="1">
      <c r="A172" s="35"/>
      <c r="B172" s="36"/>
      <c r="C172" s="224" t="s">
        <v>248</v>
      </c>
      <c r="D172" s="224" t="s">
        <v>146</v>
      </c>
      <c r="E172" s="225" t="s">
        <v>249</v>
      </c>
      <c r="F172" s="226" t="s">
        <v>250</v>
      </c>
      <c r="G172" s="227" t="s">
        <v>251</v>
      </c>
      <c r="H172" s="228">
        <v>60</v>
      </c>
      <c r="I172" s="229"/>
      <c r="J172" s="230">
        <f>ROUND(I172*H172,2)</f>
        <v>0</v>
      </c>
      <c r="K172" s="231"/>
      <c r="L172" s="41"/>
      <c r="M172" s="232" t="s">
        <v>1</v>
      </c>
      <c r="N172" s="233" t="s">
        <v>40</v>
      </c>
      <c r="O172" s="88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6" t="s">
        <v>150</v>
      </c>
      <c r="AT172" s="236" t="s">
        <v>146</v>
      </c>
      <c r="AU172" s="236" t="s">
        <v>83</v>
      </c>
      <c r="AY172" s="14" t="s">
        <v>144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4" t="s">
        <v>81</v>
      </c>
      <c r="BK172" s="237">
        <f>ROUND(I172*H172,2)</f>
        <v>0</v>
      </c>
      <c r="BL172" s="14" t="s">
        <v>150</v>
      </c>
      <c r="BM172" s="236" t="s">
        <v>252</v>
      </c>
    </row>
    <row r="173" s="12" customFormat="1" ht="22.8" customHeight="1">
      <c r="A173" s="12"/>
      <c r="B173" s="208"/>
      <c r="C173" s="209"/>
      <c r="D173" s="210" t="s">
        <v>74</v>
      </c>
      <c r="E173" s="222" t="s">
        <v>183</v>
      </c>
      <c r="F173" s="222" t="s">
        <v>253</v>
      </c>
      <c r="G173" s="209"/>
      <c r="H173" s="209"/>
      <c r="I173" s="212"/>
      <c r="J173" s="223">
        <f>BK173</f>
        <v>0</v>
      </c>
      <c r="K173" s="209"/>
      <c r="L173" s="214"/>
      <c r="M173" s="215"/>
      <c r="N173" s="216"/>
      <c r="O173" s="216"/>
      <c r="P173" s="217">
        <f>SUM(P174:P185)</f>
        <v>0</v>
      </c>
      <c r="Q173" s="216"/>
      <c r="R173" s="217">
        <f>SUM(R174:R185)</f>
        <v>0</v>
      </c>
      <c r="S173" s="216"/>
      <c r="T173" s="218">
        <f>SUM(T174:T185)</f>
        <v>30.672234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9" t="s">
        <v>81</v>
      </c>
      <c r="AT173" s="220" t="s">
        <v>74</v>
      </c>
      <c r="AU173" s="220" t="s">
        <v>81</v>
      </c>
      <c r="AY173" s="219" t="s">
        <v>144</v>
      </c>
      <c r="BK173" s="221">
        <f>SUM(BK174:BK185)</f>
        <v>0</v>
      </c>
    </row>
    <row r="174" s="2" customFormat="1" ht="24.15" customHeight="1">
      <c r="A174" s="35"/>
      <c r="B174" s="36"/>
      <c r="C174" s="224" t="s">
        <v>254</v>
      </c>
      <c r="D174" s="224" t="s">
        <v>146</v>
      </c>
      <c r="E174" s="225" t="s">
        <v>255</v>
      </c>
      <c r="F174" s="226" t="s">
        <v>256</v>
      </c>
      <c r="G174" s="227" t="s">
        <v>246</v>
      </c>
      <c r="H174" s="228">
        <v>3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40</v>
      </c>
      <c r="O174" s="88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150</v>
      </c>
      <c r="AT174" s="236" t="s">
        <v>146</v>
      </c>
      <c r="AU174" s="236" t="s">
        <v>83</v>
      </c>
      <c r="AY174" s="14" t="s">
        <v>144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81</v>
      </c>
      <c r="BK174" s="237">
        <f>ROUND(I174*H174,2)</f>
        <v>0</v>
      </c>
      <c r="BL174" s="14" t="s">
        <v>150</v>
      </c>
      <c r="BM174" s="236" t="s">
        <v>257</v>
      </c>
    </row>
    <row r="175" s="2" customFormat="1" ht="33" customHeight="1">
      <c r="A175" s="35"/>
      <c r="B175" s="36"/>
      <c r="C175" s="224" t="s">
        <v>258</v>
      </c>
      <c r="D175" s="224" t="s">
        <v>146</v>
      </c>
      <c r="E175" s="225" t="s">
        <v>259</v>
      </c>
      <c r="F175" s="226" t="s">
        <v>260</v>
      </c>
      <c r="G175" s="227" t="s">
        <v>176</v>
      </c>
      <c r="H175" s="228">
        <v>462.35000000000002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40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150</v>
      </c>
      <c r="AT175" s="236" t="s">
        <v>146</v>
      </c>
      <c r="AU175" s="236" t="s">
        <v>83</v>
      </c>
      <c r="AY175" s="14" t="s">
        <v>144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81</v>
      </c>
      <c r="BK175" s="237">
        <f>ROUND(I175*H175,2)</f>
        <v>0</v>
      </c>
      <c r="BL175" s="14" t="s">
        <v>150</v>
      </c>
      <c r="BM175" s="236" t="s">
        <v>261</v>
      </c>
    </row>
    <row r="176" s="2" customFormat="1" ht="33" customHeight="1">
      <c r="A176" s="35"/>
      <c r="B176" s="36"/>
      <c r="C176" s="224" t="s">
        <v>262</v>
      </c>
      <c r="D176" s="224" t="s">
        <v>146</v>
      </c>
      <c r="E176" s="225" t="s">
        <v>263</v>
      </c>
      <c r="F176" s="226" t="s">
        <v>264</v>
      </c>
      <c r="G176" s="227" t="s">
        <v>176</v>
      </c>
      <c r="H176" s="228">
        <v>27741</v>
      </c>
      <c r="I176" s="229"/>
      <c r="J176" s="230">
        <f>ROUND(I176*H176,2)</f>
        <v>0</v>
      </c>
      <c r="K176" s="231"/>
      <c r="L176" s="41"/>
      <c r="M176" s="232" t="s">
        <v>1</v>
      </c>
      <c r="N176" s="233" t="s">
        <v>40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150</v>
      </c>
      <c r="AT176" s="236" t="s">
        <v>146</v>
      </c>
      <c r="AU176" s="236" t="s">
        <v>83</v>
      </c>
      <c r="AY176" s="14" t="s">
        <v>144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81</v>
      </c>
      <c r="BK176" s="237">
        <f>ROUND(I176*H176,2)</f>
        <v>0</v>
      </c>
      <c r="BL176" s="14" t="s">
        <v>150</v>
      </c>
      <c r="BM176" s="236" t="s">
        <v>265</v>
      </c>
    </row>
    <row r="177" s="2" customFormat="1" ht="33" customHeight="1">
      <c r="A177" s="35"/>
      <c r="B177" s="36"/>
      <c r="C177" s="224" t="s">
        <v>266</v>
      </c>
      <c r="D177" s="224" t="s">
        <v>146</v>
      </c>
      <c r="E177" s="225" t="s">
        <v>267</v>
      </c>
      <c r="F177" s="226" t="s">
        <v>268</v>
      </c>
      <c r="G177" s="227" t="s">
        <v>176</v>
      </c>
      <c r="H177" s="228">
        <v>462.35000000000002</v>
      </c>
      <c r="I177" s="229"/>
      <c r="J177" s="230">
        <f>ROUND(I177*H177,2)</f>
        <v>0</v>
      </c>
      <c r="K177" s="231"/>
      <c r="L177" s="41"/>
      <c r="M177" s="232" t="s">
        <v>1</v>
      </c>
      <c r="N177" s="233" t="s">
        <v>40</v>
      </c>
      <c r="O177" s="88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6" t="s">
        <v>150</v>
      </c>
      <c r="AT177" s="236" t="s">
        <v>146</v>
      </c>
      <c r="AU177" s="236" t="s">
        <v>83</v>
      </c>
      <c r="AY177" s="14" t="s">
        <v>144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4" t="s">
        <v>81</v>
      </c>
      <c r="BK177" s="237">
        <f>ROUND(I177*H177,2)</f>
        <v>0</v>
      </c>
      <c r="BL177" s="14" t="s">
        <v>150</v>
      </c>
      <c r="BM177" s="236" t="s">
        <v>269</v>
      </c>
    </row>
    <row r="178" s="2" customFormat="1" ht="16.5" customHeight="1">
      <c r="A178" s="35"/>
      <c r="B178" s="36"/>
      <c r="C178" s="224" t="s">
        <v>270</v>
      </c>
      <c r="D178" s="224" t="s">
        <v>146</v>
      </c>
      <c r="E178" s="225" t="s">
        <v>271</v>
      </c>
      <c r="F178" s="226" t="s">
        <v>272</v>
      </c>
      <c r="G178" s="227" t="s">
        <v>176</v>
      </c>
      <c r="H178" s="228">
        <v>462.35000000000002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40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150</v>
      </c>
      <c r="AT178" s="236" t="s">
        <v>146</v>
      </c>
      <c r="AU178" s="236" t="s">
        <v>83</v>
      </c>
      <c r="AY178" s="14" t="s">
        <v>144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81</v>
      </c>
      <c r="BK178" s="237">
        <f>ROUND(I178*H178,2)</f>
        <v>0</v>
      </c>
      <c r="BL178" s="14" t="s">
        <v>150</v>
      </c>
      <c r="BM178" s="236" t="s">
        <v>273</v>
      </c>
    </row>
    <row r="179" s="2" customFormat="1" ht="21.75" customHeight="1">
      <c r="A179" s="35"/>
      <c r="B179" s="36"/>
      <c r="C179" s="224" t="s">
        <v>274</v>
      </c>
      <c r="D179" s="224" t="s">
        <v>146</v>
      </c>
      <c r="E179" s="225" t="s">
        <v>275</v>
      </c>
      <c r="F179" s="226" t="s">
        <v>276</v>
      </c>
      <c r="G179" s="227" t="s">
        <v>176</v>
      </c>
      <c r="H179" s="228">
        <v>27741</v>
      </c>
      <c r="I179" s="229"/>
      <c r="J179" s="230">
        <f>ROUND(I179*H179,2)</f>
        <v>0</v>
      </c>
      <c r="K179" s="231"/>
      <c r="L179" s="41"/>
      <c r="M179" s="232" t="s">
        <v>1</v>
      </c>
      <c r="N179" s="233" t="s">
        <v>40</v>
      </c>
      <c r="O179" s="88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150</v>
      </c>
      <c r="AT179" s="236" t="s">
        <v>146</v>
      </c>
      <c r="AU179" s="236" t="s">
        <v>83</v>
      </c>
      <c r="AY179" s="14" t="s">
        <v>144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81</v>
      </c>
      <c r="BK179" s="237">
        <f>ROUND(I179*H179,2)</f>
        <v>0</v>
      </c>
      <c r="BL179" s="14" t="s">
        <v>150</v>
      </c>
      <c r="BM179" s="236" t="s">
        <v>277</v>
      </c>
    </row>
    <row r="180" s="2" customFormat="1" ht="21.75" customHeight="1">
      <c r="A180" s="35"/>
      <c r="B180" s="36"/>
      <c r="C180" s="224" t="s">
        <v>278</v>
      </c>
      <c r="D180" s="224" t="s">
        <v>146</v>
      </c>
      <c r="E180" s="225" t="s">
        <v>279</v>
      </c>
      <c r="F180" s="226" t="s">
        <v>280</v>
      </c>
      <c r="G180" s="227" t="s">
        <v>176</v>
      </c>
      <c r="H180" s="228">
        <v>462.35000000000002</v>
      </c>
      <c r="I180" s="229"/>
      <c r="J180" s="230">
        <f>ROUND(I180*H180,2)</f>
        <v>0</v>
      </c>
      <c r="K180" s="231"/>
      <c r="L180" s="41"/>
      <c r="M180" s="232" t="s">
        <v>1</v>
      </c>
      <c r="N180" s="233" t="s">
        <v>40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150</v>
      </c>
      <c r="AT180" s="236" t="s">
        <v>146</v>
      </c>
      <c r="AU180" s="236" t="s">
        <v>83</v>
      </c>
      <c r="AY180" s="14" t="s">
        <v>144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81</v>
      </c>
      <c r="BK180" s="237">
        <f>ROUND(I180*H180,2)</f>
        <v>0</v>
      </c>
      <c r="BL180" s="14" t="s">
        <v>150</v>
      </c>
      <c r="BM180" s="236" t="s">
        <v>281</v>
      </c>
    </row>
    <row r="181" s="2" customFormat="1" ht="24.15" customHeight="1">
      <c r="A181" s="35"/>
      <c r="B181" s="36"/>
      <c r="C181" s="224" t="s">
        <v>282</v>
      </c>
      <c r="D181" s="224" t="s">
        <v>146</v>
      </c>
      <c r="E181" s="225" t="s">
        <v>283</v>
      </c>
      <c r="F181" s="226" t="s">
        <v>284</v>
      </c>
      <c r="G181" s="227" t="s">
        <v>176</v>
      </c>
      <c r="H181" s="228">
        <v>2.1000000000000001</v>
      </c>
      <c r="I181" s="229"/>
      <c r="J181" s="230">
        <f>ROUND(I181*H181,2)</f>
        <v>0</v>
      </c>
      <c r="K181" s="231"/>
      <c r="L181" s="41"/>
      <c r="M181" s="232" t="s">
        <v>1</v>
      </c>
      <c r="N181" s="233" t="s">
        <v>40</v>
      </c>
      <c r="O181" s="88"/>
      <c r="P181" s="234">
        <f>O181*H181</f>
        <v>0</v>
      </c>
      <c r="Q181" s="234">
        <v>0</v>
      </c>
      <c r="R181" s="234">
        <f>Q181*H181</f>
        <v>0</v>
      </c>
      <c r="S181" s="234">
        <v>0.037999999999999999</v>
      </c>
      <c r="T181" s="235">
        <f>S181*H181</f>
        <v>0.079799999999999996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6" t="s">
        <v>150</v>
      </c>
      <c r="AT181" s="236" t="s">
        <v>146</v>
      </c>
      <c r="AU181" s="236" t="s">
        <v>83</v>
      </c>
      <c r="AY181" s="14" t="s">
        <v>144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4" t="s">
        <v>81</v>
      </c>
      <c r="BK181" s="237">
        <f>ROUND(I181*H181,2)</f>
        <v>0</v>
      </c>
      <c r="BL181" s="14" t="s">
        <v>150</v>
      </c>
      <c r="BM181" s="236" t="s">
        <v>285</v>
      </c>
    </row>
    <row r="182" s="2" customFormat="1" ht="24.15" customHeight="1">
      <c r="A182" s="35"/>
      <c r="B182" s="36"/>
      <c r="C182" s="224" t="s">
        <v>286</v>
      </c>
      <c r="D182" s="224" t="s">
        <v>146</v>
      </c>
      <c r="E182" s="225" t="s">
        <v>287</v>
      </c>
      <c r="F182" s="226" t="s">
        <v>288</v>
      </c>
      <c r="G182" s="227" t="s">
        <v>176</v>
      </c>
      <c r="H182" s="228">
        <v>4</v>
      </c>
      <c r="I182" s="229"/>
      <c r="J182" s="230">
        <f>ROUND(I182*H182,2)</f>
        <v>0</v>
      </c>
      <c r="K182" s="231"/>
      <c r="L182" s="41"/>
      <c r="M182" s="232" t="s">
        <v>1</v>
      </c>
      <c r="N182" s="233" t="s">
        <v>40</v>
      </c>
      <c r="O182" s="88"/>
      <c r="P182" s="234">
        <f>O182*H182</f>
        <v>0</v>
      </c>
      <c r="Q182" s="234">
        <v>0</v>
      </c>
      <c r="R182" s="234">
        <f>Q182*H182</f>
        <v>0</v>
      </c>
      <c r="S182" s="234">
        <v>0.088999999999999996</v>
      </c>
      <c r="T182" s="235">
        <f>S182*H182</f>
        <v>0.35599999999999998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6" t="s">
        <v>150</v>
      </c>
      <c r="AT182" s="236" t="s">
        <v>146</v>
      </c>
      <c r="AU182" s="236" t="s">
        <v>83</v>
      </c>
      <c r="AY182" s="14" t="s">
        <v>144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4" t="s">
        <v>81</v>
      </c>
      <c r="BK182" s="237">
        <f>ROUND(I182*H182,2)</f>
        <v>0</v>
      </c>
      <c r="BL182" s="14" t="s">
        <v>150</v>
      </c>
      <c r="BM182" s="236" t="s">
        <v>289</v>
      </c>
    </row>
    <row r="183" s="2" customFormat="1" ht="24.15" customHeight="1">
      <c r="A183" s="35"/>
      <c r="B183" s="36"/>
      <c r="C183" s="224" t="s">
        <v>290</v>
      </c>
      <c r="D183" s="224" t="s">
        <v>146</v>
      </c>
      <c r="E183" s="225" t="s">
        <v>291</v>
      </c>
      <c r="F183" s="226" t="s">
        <v>292</v>
      </c>
      <c r="G183" s="227" t="s">
        <v>176</v>
      </c>
      <c r="H183" s="228">
        <v>10.718</v>
      </c>
      <c r="I183" s="229"/>
      <c r="J183" s="230">
        <f>ROUND(I183*H183,2)</f>
        <v>0</v>
      </c>
      <c r="K183" s="231"/>
      <c r="L183" s="41"/>
      <c r="M183" s="232" t="s">
        <v>1</v>
      </c>
      <c r="N183" s="233" t="s">
        <v>40</v>
      </c>
      <c r="O183" s="88"/>
      <c r="P183" s="234">
        <f>O183*H183</f>
        <v>0</v>
      </c>
      <c r="Q183" s="234">
        <v>0</v>
      </c>
      <c r="R183" s="234">
        <f>Q183*H183</f>
        <v>0</v>
      </c>
      <c r="S183" s="234">
        <v>0.063</v>
      </c>
      <c r="T183" s="235">
        <f>S183*H183</f>
        <v>0.675234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150</v>
      </c>
      <c r="AT183" s="236" t="s">
        <v>146</v>
      </c>
      <c r="AU183" s="236" t="s">
        <v>83</v>
      </c>
      <c r="AY183" s="14" t="s">
        <v>144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81</v>
      </c>
      <c r="BK183" s="237">
        <f>ROUND(I183*H183,2)</f>
        <v>0</v>
      </c>
      <c r="BL183" s="14" t="s">
        <v>150</v>
      </c>
      <c r="BM183" s="236" t="s">
        <v>293</v>
      </c>
    </row>
    <row r="184" s="2" customFormat="1" ht="37.8" customHeight="1">
      <c r="A184" s="35"/>
      <c r="B184" s="36"/>
      <c r="C184" s="224" t="s">
        <v>294</v>
      </c>
      <c r="D184" s="224" t="s">
        <v>146</v>
      </c>
      <c r="E184" s="225" t="s">
        <v>295</v>
      </c>
      <c r="F184" s="226" t="s">
        <v>296</v>
      </c>
      <c r="G184" s="227" t="s">
        <v>176</v>
      </c>
      <c r="H184" s="228">
        <v>342.12</v>
      </c>
      <c r="I184" s="229"/>
      <c r="J184" s="230">
        <f>ROUND(I184*H184,2)</f>
        <v>0</v>
      </c>
      <c r="K184" s="231"/>
      <c r="L184" s="41"/>
      <c r="M184" s="232" t="s">
        <v>1</v>
      </c>
      <c r="N184" s="233" t="s">
        <v>40</v>
      </c>
      <c r="O184" s="88"/>
      <c r="P184" s="234">
        <f>O184*H184</f>
        <v>0</v>
      </c>
      <c r="Q184" s="234">
        <v>0</v>
      </c>
      <c r="R184" s="234">
        <f>Q184*H184</f>
        <v>0</v>
      </c>
      <c r="S184" s="234">
        <v>0.058999999999999997</v>
      </c>
      <c r="T184" s="235">
        <f>S184*H184</f>
        <v>20.185079999999999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150</v>
      </c>
      <c r="AT184" s="236" t="s">
        <v>146</v>
      </c>
      <c r="AU184" s="236" t="s">
        <v>83</v>
      </c>
      <c r="AY184" s="14" t="s">
        <v>144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81</v>
      </c>
      <c r="BK184" s="237">
        <f>ROUND(I184*H184,2)</f>
        <v>0</v>
      </c>
      <c r="BL184" s="14" t="s">
        <v>150</v>
      </c>
      <c r="BM184" s="236" t="s">
        <v>297</v>
      </c>
    </row>
    <row r="185" s="2" customFormat="1" ht="24.15" customHeight="1">
      <c r="A185" s="35"/>
      <c r="B185" s="36"/>
      <c r="C185" s="224" t="s">
        <v>298</v>
      </c>
      <c r="D185" s="224" t="s">
        <v>146</v>
      </c>
      <c r="E185" s="225" t="s">
        <v>299</v>
      </c>
      <c r="F185" s="226" t="s">
        <v>300</v>
      </c>
      <c r="G185" s="227" t="s">
        <v>176</v>
      </c>
      <c r="H185" s="228">
        <v>55.479999999999997</v>
      </c>
      <c r="I185" s="229"/>
      <c r="J185" s="230">
        <f>ROUND(I185*H185,2)</f>
        <v>0</v>
      </c>
      <c r="K185" s="231"/>
      <c r="L185" s="41"/>
      <c r="M185" s="232" t="s">
        <v>1</v>
      </c>
      <c r="N185" s="233" t="s">
        <v>40</v>
      </c>
      <c r="O185" s="88"/>
      <c r="P185" s="234">
        <f>O185*H185</f>
        <v>0</v>
      </c>
      <c r="Q185" s="234">
        <v>0</v>
      </c>
      <c r="R185" s="234">
        <f>Q185*H185</f>
        <v>0</v>
      </c>
      <c r="S185" s="234">
        <v>0.16900000000000001</v>
      </c>
      <c r="T185" s="235">
        <f>S185*H185</f>
        <v>9.3761200000000002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150</v>
      </c>
      <c r="AT185" s="236" t="s">
        <v>146</v>
      </c>
      <c r="AU185" s="236" t="s">
        <v>83</v>
      </c>
      <c r="AY185" s="14" t="s">
        <v>144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81</v>
      </c>
      <c r="BK185" s="237">
        <f>ROUND(I185*H185,2)</f>
        <v>0</v>
      </c>
      <c r="BL185" s="14" t="s">
        <v>150</v>
      </c>
      <c r="BM185" s="236" t="s">
        <v>301</v>
      </c>
    </row>
    <row r="186" s="12" customFormat="1" ht="22.8" customHeight="1">
      <c r="A186" s="12"/>
      <c r="B186" s="208"/>
      <c r="C186" s="209"/>
      <c r="D186" s="210" t="s">
        <v>74</v>
      </c>
      <c r="E186" s="222" t="s">
        <v>302</v>
      </c>
      <c r="F186" s="222" t="s">
        <v>303</v>
      </c>
      <c r="G186" s="209"/>
      <c r="H186" s="209"/>
      <c r="I186" s="212"/>
      <c r="J186" s="223">
        <f>BK186</f>
        <v>0</v>
      </c>
      <c r="K186" s="209"/>
      <c r="L186" s="214"/>
      <c r="M186" s="215"/>
      <c r="N186" s="216"/>
      <c r="O186" s="216"/>
      <c r="P186" s="217">
        <f>SUM(P187:P189)</f>
        <v>0</v>
      </c>
      <c r="Q186" s="216"/>
      <c r="R186" s="217">
        <f>SUM(R187:R189)</f>
        <v>0</v>
      </c>
      <c r="S186" s="216"/>
      <c r="T186" s="218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9" t="s">
        <v>81</v>
      </c>
      <c r="AT186" s="220" t="s">
        <v>74</v>
      </c>
      <c r="AU186" s="220" t="s">
        <v>81</v>
      </c>
      <c r="AY186" s="219" t="s">
        <v>144</v>
      </c>
      <c r="BK186" s="221">
        <f>SUM(BK187:BK189)</f>
        <v>0</v>
      </c>
    </row>
    <row r="187" s="2" customFormat="1" ht="33" customHeight="1">
      <c r="A187" s="35"/>
      <c r="B187" s="36"/>
      <c r="C187" s="224" t="s">
        <v>304</v>
      </c>
      <c r="D187" s="224" t="s">
        <v>146</v>
      </c>
      <c r="E187" s="225" t="s">
        <v>305</v>
      </c>
      <c r="F187" s="226" t="s">
        <v>306</v>
      </c>
      <c r="G187" s="227" t="s">
        <v>158</v>
      </c>
      <c r="H187" s="228">
        <v>31.960999999999999</v>
      </c>
      <c r="I187" s="229"/>
      <c r="J187" s="230">
        <f>ROUND(I187*H187,2)</f>
        <v>0</v>
      </c>
      <c r="K187" s="231"/>
      <c r="L187" s="41"/>
      <c r="M187" s="232" t="s">
        <v>1</v>
      </c>
      <c r="N187" s="233" t="s">
        <v>40</v>
      </c>
      <c r="O187" s="88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6" t="s">
        <v>150</v>
      </c>
      <c r="AT187" s="236" t="s">
        <v>146</v>
      </c>
      <c r="AU187" s="236" t="s">
        <v>83</v>
      </c>
      <c r="AY187" s="14" t="s">
        <v>144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4" t="s">
        <v>81</v>
      </c>
      <c r="BK187" s="237">
        <f>ROUND(I187*H187,2)</f>
        <v>0</v>
      </c>
      <c r="BL187" s="14" t="s">
        <v>150</v>
      </c>
      <c r="BM187" s="236" t="s">
        <v>307</v>
      </c>
    </row>
    <row r="188" s="2" customFormat="1" ht="24.15" customHeight="1">
      <c r="A188" s="35"/>
      <c r="B188" s="36"/>
      <c r="C188" s="224" t="s">
        <v>308</v>
      </c>
      <c r="D188" s="224" t="s">
        <v>146</v>
      </c>
      <c r="E188" s="225" t="s">
        <v>309</v>
      </c>
      <c r="F188" s="226" t="s">
        <v>310</v>
      </c>
      <c r="G188" s="227" t="s">
        <v>158</v>
      </c>
      <c r="H188" s="228">
        <v>287.649</v>
      </c>
      <c r="I188" s="229"/>
      <c r="J188" s="230">
        <f>ROUND(I188*H188,2)</f>
        <v>0</v>
      </c>
      <c r="K188" s="231"/>
      <c r="L188" s="41"/>
      <c r="M188" s="232" t="s">
        <v>1</v>
      </c>
      <c r="N188" s="233" t="s">
        <v>40</v>
      </c>
      <c r="O188" s="88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6" t="s">
        <v>150</v>
      </c>
      <c r="AT188" s="236" t="s">
        <v>146</v>
      </c>
      <c r="AU188" s="236" t="s">
        <v>83</v>
      </c>
      <c r="AY188" s="14" t="s">
        <v>144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4" t="s">
        <v>81</v>
      </c>
      <c r="BK188" s="237">
        <f>ROUND(I188*H188,2)</f>
        <v>0</v>
      </c>
      <c r="BL188" s="14" t="s">
        <v>150</v>
      </c>
      <c r="BM188" s="236" t="s">
        <v>311</v>
      </c>
    </row>
    <row r="189" s="2" customFormat="1" ht="44.25" customHeight="1">
      <c r="A189" s="35"/>
      <c r="B189" s="36"/>
      <c r="C189" s="224" t="s">
        <v>312</v>
      </c>
      <c r="D189" s="224" t="s">
        <v>146</v>
      </c>
      <c r="E189" s="225" t="s">
        <v>313</v>
      </c>
      <c r="F189" s="226" t="s">
        <v>314</v>
      </c>
      <c r="G189" s="227" t="s">
        <v>158</v>
      </c>
      <c r="H189" s="228">
        <v>31.960999999999999</v>
      </c>
      <c r="I189" s="229"/>
      <c r="J189" s="230">
        <f>ROUND(I189*H189,2)</f>
        <v>0</v>
      </c>
      <c r="K189" s="231"/>
      <c r="L189" s="41"/>
      <c r="M189" s="232" t="s">
        <v>1</v>
      </c>
      <c r="N189" s="233" t="s">
        <v>40</v>
      </c>
      <c r="O189" s="88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6" t="s">
        <v>150</v>
      </c>
      <c r="AT189" s="236" t="s">
        <v>146</v>
      </c>
      <c r="AU189" s="236" t="s">
        <v>83</v>
      </c>
      <c r="AY189" s="14" t="s">
        <v>144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4" t="s">
        <v>81</v>
      </c>
      <c r="BK189" s="237">
        <f>ROUND(I189*H189,2)</f>
        <v>0</v>
      </c>
      <c r="BL189" s="14" t="s">
        <v>150</v>
      </c>
      <c r="BM189" s="236" t="s">
        <v>315</v>
      </c>
    </row>
    <row r="190" s="12" customFormat="1" ht="22.8" customHeight="1">
      <c r="A190" s="12"/>
      <c r="B190" s="208"/>
      <c r="C190" s="209"/>
      <c r="D190" s="210" t="s">
        <v>74</v>
      </c>
      <c r="E190" s="222" t="s">
        <v>316</v>
      </c>
      <c r="F190" s="222" t="s">
        <v>317</v>
      </c>
      <c r="G190" s="209"/>
      <c r="H190" s="209"/>
      <c r="I190" s="212"/>
      <c r="J190" s="223">
        <f>BK190</f>
        <v>0</v>
      </c>
      <c r="K190" s="209"/>
      <c r="L190" s="214"/>
      <c r="M190" s="215"/>
      <c r="N190" s="216"/>
      <c r="O190" s="216"/>
      <c r="P190" s="217">
        <f>P191</f>
        <v>0</v>
      </c>
      <c r="Q190" s="216"/>
      <c r="R190" s="217">
        <f>R191</f>
        <v>0</v>
      </c>
      <c r="S190" s="216"/>
      <c r="T190" s="218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9" t="s">
        <v>81</v>
      </c>
      <c r="AT190" s="220" t="s">
        <v>74</v>
      </c>
      <c r="AU190" s="220" t="s">
        <v>81</v>
      </c>
      <c r="AY190" s="219" t="s">
        <v>144</v>
      </c>
      <c r="BK190" s="221">
        <f>BK191</f>
        <v>0</v>
      </c>
    </row>
    <row r="191" s="2" customFormat="1" ht="16.5" customHeight="1">
      <c r="A191" s="35"/>
      <c r="B191" s="36"/>
      <c r="C191" s="224" t="s">
        <v>318</v>
      </c>
      <c r="D191" s="224" t="s">
        <v>146</v>
      </c>
      <c r="E191" s="225" t="s">
        <v>319</v>
      </c>
      <c r="F191" s="226" t="s">
        <v>320</v>
      </c>
      <c r="G191" s="227" t="s">
        <v>158</v>
      </c>
      <c r="H191" s="228">
        <v>29.079999999999998</v>
      </c>
      <c r="I191" s="229"/>
      <c r="J191" s="230">
        <f>ROUND(I191*H191,2)</f>
        <v>0</v>
      </c>
      <c r="K191" s="231"/>
      <c r="L191" s="41"/>
      <c r="M191" s="232" t="s">
        <v>1</v>
      </c>
      <c r="N191" s="233" t="s">
        <v>40</v>
      </c>
      <c r="O191" s="88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6" t="s">
        <v>150</v>
      </c>
      <c r="AT191" s="236" t="s">
        <v>146</v>
      </c>
      <c r="AU191" s="236" t="s">
        <v>83</v>
      </c>
      <c r="AY191" s="14" t="s">
        <v>144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4" t="s">
        <v>81</v>
      </c>
      <c r="BK191" s="237">
        <f>ROUND(I191*H191,2)</f>
        <v>0</v>
      </c>
      <c r="BL191" s="14" t="s">
        <v>150</v>
      </c>
      <c r="BM191" s="236" t="s">
        <v>321</v>
      </c>
    </row>
    <row r="192" s="12" customFormat="1" ht="25.92" customHeight="1">
      <c r="A192" s="12"/>
      <c r="B192" s="208"/>
      <c r="C192" s="209"/>
      <c r="D192" s="210" t="s">
        <v>74</v>
      </c>
      <c r="E192" s="211" t="s">
        <v>322</v>
      </c>
      <c r="F192" s="211" t="s">
        <v>323</v>
      </c>
      <c r="G192" s="209"/>
      <c r="H192" s="209"/>
      <c r="I192" s="212"/>
      <c r="J192" s="213">
        <f>BK192</f>
        <v>0</v>
      </c>
      <c r="K192" s="209"/>
      <c r="L192" s="214"/>
      <c r="M192" s="215"/>
      <c r="N192" s="216"/>
      <c r="O192" s="216"/>
      <c r="P192" s="217">
        <f>P193+P203+P208+P211+P214+P231+P233+P252+P260</f>
        <v>0</v>
      </c>
      <c r="Q192" s="216"/>
      <c r="R192" s="217">
        <f>R193+R203+R208+R211+R214+R231+R233+R252+R260</f>
        <v>10.19133044</v>
      </c>
      <c r="S192" s="216"/>
      <c r="T192" s="218">
        <f>T193+T203+T208+T211+T214+T231+T233+T252+T260</f>
        <v>1.2888249999999999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9" t="s">
        <v>83</v>
      </c>
      <c r="AT192" s="220" t="s">
        <v>74</v>
      </c>
      <c r="AU192" s="220" t="s">
        <v>75</v>
      </c>
      <c r="AY192" s="219" t="s">
        <v>144</v>
      </c>
      <c r="BK192" s="221">
        <f>BK193+BK203+BK208+BK211+BK214+BK231+BK233+BK252+BK260</f>
        <v>0</v>
      </c>
    </row>
    <row r="193" s="12" customFormat="1" ht="22.8" customHeight="1">
      <c r="A193" s="12"/>
      <c r="B193" s="208"/>
      <c r="C193" s="209"/>
      <c r="D193" s="210" t="s">
        <v>74</v>
      </c>
      <c r="E193" s="222" t="s">
        <v>324</v>
      </c>
      <c r="F193" s="222" t="s">
        <v>325</v>
      </c>
      <c r="G193" s="209"/>
      <c r="H193" s="209"/>
      <c r="I193" s="212"/>
      <c r="J193" s="223">
        <f>BK193</f>
        <v>0</v>
      </c>
      <c r="K193" s="209"/>
      <c r="L193" s="214"/>
      <c r="M193" s="215"/>
      <c r="N193" s="216"/>
      <c r="O193" s="216"/>
      <c r="P193" s="217">
        <f>SUM(P194:P202)</f>
        <v>0</v>
      </c>
      <c r="Q193" s="216"/>
      <c r="R193" s="217">
        <f>SUM(R194:R202)</f>
        <v>5.3142000000000005</v>
      </c>
      <c r="S193" s="216"/>
      <c r="T193" s="218">
        <f>SUM(T194:T202)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9" t="s">
        <v>83</v>
      </c>
      <c r="AT193" s="220" t="s">
        <v>74</v>
      </c>
      <c r="AU193" s="220" t="s">
        <v>81</v>
      </c>
      <c r="AY193" s="219" t="s">
        <v>144</v>
      </c>
      <c r="BK193" s="221">
        <f>SUM(BK194:BK202)</f>
        <v>0</v>
      </c>
    </row>
    <row r="194" s="2" customFormat="1" ht="16.5" customHeight="1">
      <c r="A194" s="35"/>
      <c r="B194" s="36"/>
      <c r="C194" s="224" t="s">
        <v>326</v>
      </c>
      <c r="D194" s="224" t="s">
        <v>146</v>
      </c>
      <c r="E194" s="225" t="s">
        <v>327</v>
      </c>
      <c r="F194" s="226" t="s">
        <v>328</v>
      </c>
      <c r="G194" s="227" t="s">
        <v>176</v>
      </c>
      <c r="H194" s="228">
        <v>280</v>
      </c>
      <c r="I194" s="229"/>
      <c r="J194" s="230">
        <f>ROUND(I194*H194,2)</f>
        <v>0</v>
      </c>
      <c r="K194" s="231"/>
      <c r="L194" s="41"/>
      <c r="M194" s="232" t="s">
        <v>1</v>
      </c>
      <c r="N194" s="233" t="s">
        <v>40</v>
      </c>
      <c r="O194" s="88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6" t="s">
        <v>210</v>
      </c>
      <c r="AT194" s="236" t="s">
        <v>146</v>
      </c>
      <c r="AU194" s="236" t="s">
        <v>83</v>
      </c>
      <c r="AY194" s="14" t="s">
        <v>144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4" t="s">
        <v>81</v>
      </c>
      <c r="BK194" s="237">
        <f>ROUND(I194*H194,2)</f>
        <v>0</v>
      </c>
      <c r="BL194" s="14" t="s">
        <v>210</v>
      </c>
      <c r="BM194" s="236" t="s">
        <v>329</v>
      </c>
    </row>
    <row r="195" s="2" customFormat="1" ht="24.15" customHeight="1">
      <c r="A195" s="35"/>
      <c r="B195" s="36"/>
      <c r="C195" s="224" t="s">
        <v>330</v>
      </c>
      <c r="D195" s="224" t="s">
        <v>146</v>
      </c>
      <c r="E195" s="225" t="s">
        <v>331</v>
      </c>
      <c r="F195" s="226" t="s">
        <v>332</v>
      </c>
      <c r="G195" s="227" t="s">
        <v>176</v>
      </c>
      <c r="H195" s="228">
        <v>60</v>
      </c>
      <c r="I195" s="229"/>
      <c r="J195" s="230">
        <f>ROUND(I195*H195,2)</f>
        <v>0</v>
      </c>
      <c r="K195" s="231"/>
      <c r="L195" s="41"/>
      <c r="M195" s="232" t="s">
        <v>1</v>
      </c>
      <c r="N195" s="233" t="s">
        <v>40</v>
      </c>
      <c r="O195" s="88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6" t="s">
        <v>210</v>
      </c>
      <c r="AT195" s="236" t="s">
        <v>146</v>
      </c>
      <c r="AU195" s="236" t="s">
        <v>83</v>
      </c>
      <c r="AY195" s="14" t="s">
        <v>144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4" t="s">
        <v>81</v>
      </c>
      <c r="BK195" s="237">
        <f>ROUND(I195*H195,2)</f>
        <v>0</v>
      </c>
      <c r="BL195" s="14" t="s">
        <v>210</v>
      </c>
      <c r="BM195" s="236" t="s">
        <v>333</v>
      </c>
    </row>
    <row r="196" s="2" customFormat="1" ht="49.05" customHeight="1">
      <c r="A196" s="35"/>
      <c r="B196" s="36"/>
      <c r="C196" s="224" t="s">
        <v>334</v>
      </c>
      <c r="D196" s="224" t="s">
        <v>146</v>
      </c>
      <c r="E196" s="225" t="s">
        <v>335</v>
      </c>
      <c r="F196" s="226" t="s">
        <v>336</v>
      </c>
      <c r="G196" s="227" t="s">
        <v>176</v>
      </c>
      <c r="H196" s="228">
        <v>60</v>
      </c>
      <c r="I196" s="229"/>
      <c r="J196" s="230">
        <f>ROUND(I196*H196,2)</f>
        <v>0</v>
      </c>
      <c r="K196" s="231"/>
      <c r="L196" s="41"/>
      <c r="M196" s="232" t="s">
        <v>1</v>
      </c>
      <c r="N196" s="233" t="s">
        <v>40</v>
      </c>
      <c r="O196" s="88"/>
      <c r="P196" s="234">
        <f>O196*H196</f>
        <v>0</v>
      </c>
      <c r="Q196" s="234">
        <v>0</v>
      </c>
      <c r="R196" s="234">
        <f>Q196*H196</f>
        <v>0</v>
      </c>
      <c r="S196" s="234">
        <v>0</v>
      </c>
      <c r="T196" s="23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6" t="s">
        <v>210</v>
      </c>
      <c r="AT196" s="236" t="s">
        <v>146</v>
      </c>
      <c r="AU196" s="236" t="s">
        <v>83</v>
      </c>
      <c r="AY196" s="14" t="s">
        <v>144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4" t="s">
        <v>81</v>
      </c>
      <c r="BK196" s="237">
        <f>ROUND(I196*H196,2)</f>
        <v>0</v>
      </c>
      <c r="BL196" s="14" t="s">
        <v>210</v>
      </c>
      <c r="BM196" s="236" t="s">
        <v>337</v>
      </c>
    </row>
    <row r="197" s="2" customFormat="1" ht="24.15" customHeight="1">
      <c r="A197" s="35"/>
      <c r="B197" s="36"/>
      <c r="C197" s="224" t="s">
        <v>338</v>
      </c>
      <c r="D197" s="224" t="s">
        <v>146</v>
      </c>
      <c r="E197" s="225" t="s">
        <v>339</v>
      </c>
      <c r="F197" s="226" t="s">
        <v>340</v>
      </c>
      <c r="G197" s="227" t="s">
        <v>176</v>
      </c>
      <c r="H197" s="228">
        <v>340</v>
      </c>
      <c r="I197" s="229"/>
      <c r="J197" s="230">
        <f>ROUND(I197*H197,2)</f>
        <v>0</v>
      </c>
      <c r="K197" s="231"/>
      <c r="L197" s="41"/>
      <c r="M197" s="232" t="s">
        <v>1</v>
      </c>
      <c r="N197" s="233" t="s">
        <v>40</v>
      </c>
      <c r="O197" s="88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6" t="s">
        <v>210</v>
      </c>
      <c r="AT197" s="236" t="s">
        <v>146</v>
      </c>
      <c r="AU197" s="236" t="s">
        <v>83</v>
      </c>
      <c r="AY197" s="14" t="s">
        <v>144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4" t="s">
        <v>81</v>
      </c>
      <c r="BK197" s="237">
        <f>ROUND(I197*H197,2)</f>
        <v>0</v>
      </c>
      <c r="BL197" s="14" t="s">
        <v>210</v>
      </c>
      <c r="BM197" s="236" t="s">
        <v>341</v>
      </c>
    </row>
    <row r="198" s="2" customFormat="1" ht="16.5" customHeight="1">
      <c r="A198" s="35"/>
      <c r="B198" s="36"/>
      <c r="C198" s="238" t="s">
        <v>342</v>
      </c>
      <c r="D198" s="238" t="s">
        <v>343</v>
      </c>
      <c r="E198" s="239" t="s">
        <v>344</v>
      </c>
      <c r="F198" s="240" t="s">
        <v>345</v>
      </c>
      <c r="G198" s="241" t="s">
        <v>158</v>
      </c>
      <c r="H198" s="242">
        <v>0.10199999999999999</v>
      </c>
      <c r="I198" s="243"/>
      <c r="J198" s="244">
        <f>ROUND(I198*H198,2)</f>
        <v>0</v>
      </c>
      <c r="K198" s="245"/>
      <c r="L198" s="246"/>
      <c r="M198" s="247" t="s">
        <v>1</v>
      </c>
      <c r="N198" s="248" t="s">
        <v>40</v>
      </c>
      <c r="O198" s="88"/>
      <c r="P198" s="234">
        <f>O198*H198</f>
        <v>0</v>
      </c>
      <c r="Q198" s="234">
        <v>1</v>
      </c>
      <c r="R198" s="234">
        <f>Q198*H198</f>
        <v>0.10199999999999999</v>
      </c>
      <c r="S198" s="234">
        <v>0</v>
      </c>
      <c r="T198" s="23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6" t="s">
        <v>278</v>
      </c>
      <c r="AT198" s="236" t="s">
        <v>343</v>
      </c>
      <c r="AU198" s="236" t="s">
        <v>83</v>
      </c>
      <c r="AY198" s="14" t="s">
        <v>144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4" t="s">
        <v>81</v>
      </c>
      <c r="BK198" s="237">
        <f>ROUND(I198*H198,2)</f>
        <v>0</v>
      </c>
      <c r="BL198" s="14" t="s">
        <v>210</v>
      </c>
      <c r="BM198" s="236" t="s">
        <v>346</v>
      </c>
    </row>
    <row r="199" s="2" customFormat="1" ht="24.15" customHeight="1">
      <c r="A199" s="35"/>
      <c r="B199" s="36"/>
      <c r="C199" s="224" t="s">
        <v>347</v>
      </c>
      <c r="D199" s="224" t="s">
        <v>146</v>
      </c>
      <c r="E199" s="225" t="s">
        <v>348</v>
      </c>
      <c r="F199" s="226" t="s">
        <v>349</v>
      </c>
      <c r="G199" s="227" t="s">
        <v>176</v>
      </c>
      <c r="H199" s="228">
        <v>680</v>
      </c>
      <c r="I199" s="229"/>
      <c r="J199" s="230">
        <f>ROUND(I199*H199,2)</f>
        <v>0</v>
      </c>
      <c r="K199" s="231"/>
      <c r="L199" s="41"/>
      <c r="M199" s="232" t="s">
        <v>1</v>
      </c>
      <c r="N199" s="233" t="s">
        <v>40</v>
      </c>
      <c r="O199" s="88"/>
      <c r="P199" s="234">
        <f>O199*H199</f>
        <v>0</v>
      </c>
      <c r="Q199" s="234">
        <v>0.00088000000000000003</v>
      </c>
      <c r="R199" s="234">
        <f>Q199*H199</f>
        <v>0.59840000000000004</v>
      </c>
      <c r="S199" s="234">
        <v>0</v>
      </c>
      <c r="T199" s="23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6" t="s">
        <v>210</v>
      </c>
      <c r="AT199" s="236" t="s">
        <v>146</v>
      </c>
      <c r="AU199" s="236" t="s">
        <v>83</v>
      </c>
      <c r="AY199" s="14" t="s">
        <v>144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4" t="s">
        <v>81</v>
      </c>
      <c r="BK199" s="237">
        <f>ROUND(I199*H199,2)</f>
        <v>0</v>
      </c>
      <c r="BL199" s="14" t="s">
        <v>210</v>
      </c>
      <c r="BM199" s="236" t="s">
        <v>350</v>
      </c>
    </row>
    <row r="200" s="2" customFormat="1" ht="44.25" customHeight="1">
      <c r="A200" s="35"/>
      <c r="B200" s="36"/>
      <c r="C200" s="238" t="s">
        <v>351</v>
      </c>
      <c r="D200" s="238" t="s">
        <v>343</v>
      </c>
      <c r="E200" s="239" t="s">
        <v>352</v>
      </c>
      <c r="F200" s="240" t="s">
        <v>353</v>
      </c>
      <c r="G200" s="241" t="s">
        <v>176</v>
      </c>
      <c r="H200" s="242">
        <v>391</v>
      </c>
      <c r="I200" s="243"/>
      <c r="J200" s="244">
        <f>ROUND(I200*H200,2)</f>
        <v>0</v>
      </c>
      <c r="K200" s="245"/>
      <c r="L200" s="246"/>
      <c r="M200" s="247" t="s">
        <v>1</v>
      </c>
      <c r="N200" s="248" t="s">
        <v>40</v>
      </c>
      <c r="O200" s="88"/>
      <c r="P200" s="234">
        <f>O200*H200</f>
        <v>0</v>
      </c>
      <c r="Q200" s="234">
        <v>0.0054000000000000003</v>
      </c>
      <c r="R200" s="234">
        <f>Q200*H200</f>
        <v>2.1114000000000002</v>
      </c>
      <c r="S200" s="234">
        <v>0</v>
      </c>
      <c r="T200" s="23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6" t="s">
        <v>278</v>
      </c>
      <c r="AT200" s="236" t="s">
        <v>343</v>
      </c>
      <c r="AU200" s="236" t="s">
        <v>83</v>
      </c>
      <c r="AY200" s="14" t="s">
        <v>144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4" t="s">
        <v>81</v>
      </c>
      <c r="BK200" s="237">
        <f>ROUND(I200*H200,2)</f>
        <v>0</v>
      </c>
      <c r="BL200" s="14" t="s">
        <v>210</v>
      </c>
      <c r="BM200" s="236" t="s">
        <v>354</v>
      </c>
    </row>
    <row r="201" s="2" customFormat="1" ht="49.05" customHeight="1">
      <c r="A201" s="35"/>
      <c r="B201" s="36"/>
      <c r="C201" s="238" t="s">
        <v>355</v>
      </c>
      <c r="D201" s="238" t="s">
        <v>343</v>
      </c>
      <c r="E201" s="239" t="s">
        <v>356</v>
      </c>
      <c r="F201" s="240" t="s">
        <v>357</v>
      </c>
      <c r="G201" s="241" t="s">
        <v>176</v>
      </c>
      <c r="H201" s="242">
        <v>391</v>
      </c>
      <c r="I201" s="243"/>
      <c r="J201" s="244">
        <f>ROUND(I201*H201,2)</f>
        <v>0</v>
      </c>
      <c r="K201" s="245"/>
      <c r="L201" s="246"/>
      <c r="M201" s="247" t="s">
        <v>1</v>
      </c>
      <c r="N201" s="248" t="s">
        <v>40</v>
      </c>
      <c r="O201" s="88"/>
      <c r="P201" s="234">
        <f>O201*H201</f>
        <v>0</v>
      </c>
      <c r="Q201" s="234">
        <v>0.0064000000000000003</v>
      </c>
      <c r="R201" s="234">
        <f>Q201*H201</f>
        <v>2.5024000000000002</v>
      </c>
      <c r="S201" s="234">
        <v>0</v>
      </c>
      <c r="T201" s="23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6" t="s">
        <v>278</v>
      </c>
      <c r="AT201" s="236" t="s">
        <v>343</v>
      </c>
      <c r="AU201" s="236" t="s">
        <v>83</v>
      </c>
      <c r="AY201" s="14" t="s">
        <v>144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4" t="s">
        <v>81</v>
      </c>
      <c r="BK201" s="237">
        <f>ROUND(I201*H201,2)</f>
        <v>0</v>
      </c>
      <c r="BL201" s="14" t="s">
        <v>210</v>
      </c>
      <c r="BM201" s="236" t="s">
        <v>358</v>
      </c>
    </row>
    <row r="202" s="2" customFormat="1" ht="24.15" customHeight="1">
      <c r="A202" s="35"/>
      <c r="B202" s="36"/>
      <c r="C202" s="224" t="s">
        <v>359</v>
      </c>
      <c r="D202" s="224" t="s">
        <v>146</v>
      </c>
      <c r="E202" s="225" t="s">
        <v>360</v>
      </c>
      <c r="F202" s="226" t="s">
        <v>361</v>
      </c>
      <c r="G202" s="227" t="s">
        <v>362</v>
      </c>
      <c r="H202" s="249"/>
      <c r="I202" s="229"/>
      <c r="J202" s="230">
        <f>ROUND(I202*H202,2)</f>
        <v>0</v>
      </c>
      <c r="K202" s="231"/>
      <c r="L202" s="41"/>
      <c r="M202" s="232" t="s">
        <v>1</v>
      </c>
      <c r="N202" s="233" t="s">
        <v>40</v>
      </c>
      <c r="O202" s="88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6" t="s">
        <v>210</v>
      </c>
      <c r="AT202" s="236" t="s">
        <v>146</v>
      </c>
      <c r="AU202" s="236" t="s">
        <v>83</v>
      </c>
      <c r="AY202" s="14" t="s">
        <v>144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4" t="s">
        <v>81</v>
      </c>
      <c r="BK202" s="237">
        <f>ROUND(I202*H202,2)</f>
        <v>0</v>
      </c>
      <c r="BL202" s="14" t="s">
        <v>210</v>
      </c>
      <c r="BM202" s="236" t="s">
        <v>363</v>
      </c>
    </row>
    <row r="203" s="12" customFormat="1" ht="22.8" customHeight="1">
      <c r="A203" s="12"/>
      <c r="B203" s="208"/>
      <c r="C203" s="209"/>
      <c r="D203" s="210" t="s">
        <v>74</v>
      </c>
      <c r="E203" s="222" t="s">
        <v>364</v>
      </c>
      <c r="F203" s="222" t="s">
        <v>365</v>
      </c>
      <c r="G203" s="209"/>
      <c r="H203" s="209"/>
      <c r="I203" s="212"/>
      <c r="J203" s="223">
        <f>BK203</f>
        <v>0</v>
      </c>
      <c r="K203" s="209"/>
      <c r="L203" s="214"/>
      <c r="M203" s="215"/>
      <c r="N203" s="216"/>
      <c r="O203" s="216"/>
      <c r="P203" s="217">
        <f>SUM(P204:P207)</f>
        <v>0</v>
      </c>
      <c r="Q203" s="216"/>
      <c r="R203" s="217">
        <f>SUM(R204:R207)</f>
        <v>2.8107941999999997</v>
      </c>
      <c r="S203" s="216"/>
      <c r="T203" s="218">
        <f>SUM(T204:T207)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9" t="s">
        <v>83</v>
      </c>
      <c r="AT203" s="220" t="s">
        <v>74</v>
      </c>
      <c r="AU203" s="220" t="s">
        <v>81</v>
      </c>
      <c r="AY203" s="219" t="s">
        <v>144</v>
      </c>
      <c r="BK203" s="221">
        <f>SUM(BK204:BK207)</f>
        <v>0</v>
      </c>
    </row>
    <row r="204" s="2" customFormat="1" ht="24.15" customHeight="1">
      <c r="A204" s="35"/>
      <c r="B204" s="36"/>
      <c r="C204" s="224" t="s">
        <v>366</v>
      </c>
      <c r="D204" s="224" t="s">
        <v>146</v>
      </c>
      <c r="E204" s="225" t="s">
        <v>367</v>
      </c>
      <c r="F204" s="226" t="s">
        <v>368</v>
      </c>
      <c r="G204" s="227" t="s">
        <v>176</v>
      </c>
      <c r="H204" s="228">
        <v>399.39999999999998</v>
      </c>
      <c r="I204" s="229"/>
      <c r="J204" s="230">
        <f>ROUND(I204*H204,2)</f>
        <v>0</v>
      </c>
      <c r="K204" s="231"/>
      <c r="L204" s="41"/>
      <c r="M204" s="232" t="s">
        <v>1</v>
      </c>
      <c r="N204" s="233" t="s">
        <v>40</v>
      </c>
      <c r="O204" s="88"/>
      <c r="P204" s="234">
        <f>O204*H204</f>
        <v>0</v>
      </c>
      <c r="Q204" s="234">
        <v>0.0060000000000000001</v>
      </c>
      <c r="R204" s="234">
        <f>Q204*H204</f>
        <v>2.3963999999999999</v>
      </c>
      <c r="S204" s="234">
        <v>0</v>
      </c>
      <c r="T204" s="23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6" t="s">
        <v>210</v>
      </c>
      <c r="AT204" s="236" t="s">
        <v>146</v>
      </c>
      <c r="AU204" s="236" t="s">
        <v>83</v>
      </c>
      <c r="AY204" s="14" t="s">
        <v>144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4" t="s">
        <v>81</v>
      </c>
      <c r="BK204" s="237">
        <f>ROUND(I204*H204,2)</f>
        <v>0</v>
      </c>
      <c r="BL204" s="14" t="s">
        <v>210</v>
      </c>
      <c r="BM204" s="236" t="s">
        <v>369</v>
      </c>
    </row>
    <row r="205" s="2" customFormat="1" ht="16.5" customHeight="1">
      <c r="A205" s="35"/>
      <c r="B205" s="36"/>
      <c r="C205" s="238" t="s">
        <v>370</v>
      </c>
      <c r="D205" s="238" t="s">
        <v>343</v>
      </c>
      <c r="E205" s="239" t="s">
        <v>371</v>
      </c>
      <c r="F205" s="240" t="s">
        <v>372</v>
      </c>
      <c r="G205" s="241" t="s">
        <v>176</v>
      </c>
      <c r="H205" s="242">
        <v>376.33199999999999</v>
      </c>
      <c r="I205" s="243"/>
      <c r="J205" s="244">
        <f>ROUND(I205*H205,2)</f>
        <v>0</v>
      </c>
      <c r="K205" s="245"/>
      <c r="L205" s="246"/>
      <c r="M205" s="247" t="s">
        <v>1</v>
      </c>
      <c r="N205" s="248" t="s">
        <v>40</v>
      </c>
      <c r="O205" s="88"/>
      <c r="P205" s="234">
        <f>O205*H205</f>
        <v>0</v>
      </c>
      <c r="Q205" s="234">
        <v>0.00084999999999999995</v>
      </c>
      <c r="R205" s="234">
        <f>Q205*H205</f>
        <v>0.31988219999999995</v>
      </c>
      <c r="S205" s="234">
        <v>0</v>
      </c>
      <c r="T205" s="23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6" t="s">
        <v>278</v>
      </c>
      <c r="AT205" s="236" t="s">
        <v>343</v>
      </c>
      <c r="AU205" s="236" t="s">
        <v>83</v>
      </c>
      <c r="AY205" s="14" t="s">
        <v>144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4" t="s">
        <v>81</v>
      </c>
      <c r="BK205" s="237">
        <f>ROUND(I205*H205,2)</f>
        <v>0</v>
      </c>
      <c r="BL205" s="14" t="s">
        <v>210</v>
      </c>
      <c r="BM205" s="236" t="s">
        <v>373</v>
      </c>
    </row>
    <row r="206" s="2" customFormat="1" ht="24.15" customHeight="1">
      <c r="A206" s="35"/>
      <c r="B206" s="36"/>
      <c r="C206" s="238" t="s">
        <v>374</v>
      </c>
      <c r="D206" s="238" t="s">
        <v>343</v>
      </c>
      <c r="E206" s="239" t="s">
        <v>375</v>
      </c>
      <c r="F206" s="240" t="s">
        <v>376</v>
      </c>
      <c r="G206" s="241" t="s">
        <v>176</v>
      </c>
      <c r="H206" s="242">
        <v>63.008000000000003</v>
      </c>
      <c r="I206" s="243"/>
      <c r="J206" s="244">
        <f>ROUND(I206*H206,2)</f>
        <v>0</v>
      </c>
      <c r="K206" s="245"/>
      <c r="L206" s="246"/>
      <c r="M206" s="247" t="s">
        <v>1</v>
      </c>
      <c r="N206" s="248" t="s">
        <v>40</v>
      </c>
      <c r="O206" s="88"/>
      <c r="P206" s="234">
        <f>O206*H206</f>
        <v>0</v>
      </c>
      <c r="Q206" s="234">
        <v>0.0015</v>
      </c>
      <c r="R206" s="234">
        <f>Q206*H206</f>
        <v>0.094512000000000013</v>
      </c>
      <c r="S206" s="234">
        <v>0</v>
      </c>
      <c r="T206" s="23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6" t="s">
        <v>278</v>
      </c>
      <c r="AT206" s="236" t="s">
        <v>343</v>
      </c>
      <c r="AU206" s="236" t="s">
        <v>83</v>
      </c>
      <c r="AY206" s="14" t="s">
        <v>144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4" t="s">
        <v>81</v>
      </c>
      <c r="BK206" s="237">
        <f>ROUND(I206*H206,2)</f>
        <v>0</v>
      </c>
      <c r="BL206" s="14" t="s">
        <v>210</v>
      </c>
      <c r="BM206" s="236" t="s">
        <v>377</v>
      </c>
    </row>
    <row r="207" s="2" customFormat="1" ht="24.15" customHeight="1">
      <c r="A207" s="35"/>
      <c r="B207" s="36"/>
      <c r="C207" s="224" t="s">
        <v>378</v>
      </c>
      <c r="D207" s="224" t="s">
        <v>146</v>
      </c>
      <c r="E207" s="225" t="s">
        <v>379</v>
      </c>
      <c r="F207" s="226" t="s">
        <v>380</v>
      </c>
      <c r="G207" s="227" t="s">
        <v>362</v>
      </c>
      <c r="H207" s="249"/>
      <c r="I207" s="229"/>
      <c r="J207" s="230">
        <f>ROUND(I207*H207,2)</f>
        <v>0</v>
      </c>
      <c r="K207" s="231"/>
      <c r="L207" s="41"/>
      <c r="M207" s="232" t="s">
        <v>1</v>
      </c>
      <c r="N207" s="233" t="s">
        <v>40</v>
      </c>
      <c r="O207" s="88"/>
      <c r="P207" s="234">
        <f>O207*H207</f>
        <v>0</v>
      </c>
      <c r="Q207" s="234">
        <v>0</v>
      </c>
      <c r="R207" s="234">
        <f>Q207*H207</f>
        <v>0</v>
      </c>
      <c r="S207" s="234">
        <v>0</v>
      </c>
      <c r="T207" s="23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6" t="s">
        <v>210</v>
      </c>
      <c r="AT207" s="236" t="s">
        <v>146</v>
      </c>
      <c r="AU207" s="236" t="s">
        <v>83</v>
      </c>
      <c r="AY207" s="14" t="s">
        <v>144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4" t="s">
        <v>81</v>
      </c>
      <c r="BK207" s="237">
        <f>ROUND(I207*H207,2)</f>
        <v>0</v>
      </c>
      <c r="BL207" s="14" t="s">
        <v>210</v>
      </c>
      <c r="BM207" s="236" t="s">
        <v>381</v>
      </c>
    </row>
    <row r="208" s="12" customFormat="1" ht="22.8" customHeight="1">
      <c r="A208" s="12"/>
      <c r="B208" s="208"/>
      <c r="C208" s="209"/>
      <c r="D208" s="210" t="s">
        <v>74</v>
      </c>
      <c r="E208" s="222" t="s">
        <v>382</v>
      </c>
      <c r="F208" s="222" t="s">
        <v>383</v>
      </c>
      <c r="G208" s="209"/>
      <c r="H208" s="209"/>
      <c r="I208" s="212"/>
      <c r="J208" s="223">
        <f>BK208</f>
        <v>0</v>
      </c>
      <c r="K208" s="209"/>
      <c r="L208" s="214"/>
      <c r="M208" s="215"/>
      <c r="N208" s="216"/>
      <c r="O208" s="216"/>
      <c r="P208" s="217">
        <f>SUM(P209:P210)</f>
        <v>0</v>
      </c>
      <c r="Q208" s="216"/>
      <c r="R208" s="217">
        <f>SUM(R209:R210)</f>
        <v>0.0030000000000000001</v>
      </c>
      <c r="S208" s="216"/>
      <c r="T208" s="218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9" t="s">
        <v>83</v>
      </c>
      <c r="AT208" s="220" t="s">
        <v>74</v>
      </c>
      <c r="AU208" s="220" t="s">
        <v>81</v>
      </c>
      <c r="AY208" s="219" t="s">
        <v>144</v>
      </c>
      <c r="BK208" s="221">
        <f>SUM(BK209:BK210)</f>
        <v>0</v>
      </c>
    </row>
    <row r="209" s="2" customFormat="1" ht="24.15" customHeight="1">
      <c r="A209" s="35"/>
      <c r="B209" s="36"/>
      <c r="C209" s="224" t="s">
        <v>384</v>
      </c>
      <c r="D209" s="224" t="s">
        <v>146</v>
      </c>
      <c r="E209" s="225" t="s">
        <v>385</v>
      </c>
      <c r="F209" s="226" t="s">
        <v>386</v>
      </c>
      <c r="G209" s="227" t="s">
        <v>387</v>
      </c>
      <c r="H209" s="228">
        <v>2</v>
      </c>
      <c r="I209" s="229"/>
      <c r="J209" s="230">
        <f>ROUND(I209*H209,2)</f>
        <v>0</v>
      </c>
      <c r="K209" s="231"/>
      <c r="L209" s="41"/>
      <c r="M209" s="232" t="s">
        <v>1</v>
      </c>
      <c r="N209" s="233" t="s">
        <v>40</v>
      </c>
      <c r="O209" s="88"/>
      <c r="P209" s="234">
        <f>O209*H209</f>
        <v>0</v>
      </c>
      <c r="Q209" s="234">
        <v>0.0015</v>
      </c>
      <c r="R209" s="234">
        <f>Q209*H209</f>
        <v>0.0030000000000000001</v>
      </c>
      <c r="S209" s="234">
        <v>0</v>
      </c>
      <c r="T209" s="23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6" t="s">
        <v>210</v>
      </c>
      <c r="AT209" s="236" t="s">
        <v>146</v>
      </c>
      <c r="AU209" s="236" t="s">
        <v>83</v>
      </c>
      <c r="AY209" s="14" t="s">
        <v>144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4" t="s">
        <v>81</v>
      </c>
      <c r="BK209" s="237">
        <f>ROUND(I209*H209,2)</f>
        <v>0</v>
      </c>
      <c r="BL209" s="14" t="s">
        <v>210</v>
      </c>
      <c r="BM209" s="236" t="s">
        <v>388</v>
      </c>
    </row>
    <row r="210" s="2" customFormat="1" ht="24.15" customHeight="1">
      <c r="A210" s="35"/>
      <c r="B210" s="36"/>
      <c r="C210" s="224" t="s">
        <v>389</v>
      </c>
      <c r="D210" s="224" t="s">
        <v>146</v>
      </c>
      <c r="E210" s="225" t="s">
        <v>390</v>
      </c>
      <c r="F210" s="226" t="s">
        <v>391</v>
      </c>
      <c r="G210" s="227" t="s">
        <v>362</v>
      </c>
      <c r="H210" s="249"/>
      <c r="I210" s="229"/>
      <c r="J210" s="230">
        <f>ROUND(I210*H210,2)</f>
        <v>0</v>
      </c>
      <c r="K210" s="231"/>
      <c r="L210" s="41"/>
      <c r="M210" s="232" t="s">
        <v>1</v>
      </c>
      <c r="N210" s="233" t="s">
        <v>40</v>
      </c>
      <c r="O210" s="88"/>
      <c r="P210" s="234">
        <f>O210*H210</f>
        <v>0</v>
      </c>
      <c r="Q210" s="234">
        <v>0</v>
      </c>
      <c r="R210" s="234">
        <f>Q210*H210</f>
        <v>0</v>
      </c>
      <c r="S210" s="234">
        <v>0</v>
      </c>
      <c r="T210" s="23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6" t="s">
        <v>210</v>
      </c>
      <c r="AT210" s="236" t="s">
        <v>146</v>
      </c>
      <c r="AU210" s="236" t="s">
        <v>83</v>
      </c>
      <c r="AY210" s="14" t="s">
        <v>144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4" t="s">
        <v>81</v>
      </c>
      <c r="BK210" s="237">
        <f>ROUND(I210*H210,2)</f>
        <v>0</v>
      </c>
      <c r="BL210" s="14" t="s">
        <v>210</v>
      </c>
      <c r="BM210" s="236" t="s">
        <v>392</v>
      </c>
    </row>
    <row r="211" s="12" customFormat="1" ht="22.8" customHeight="1">
      <c r="A211" s="12"/>
      <c r="B211" s="208"/>
      <c r="C211" s="209"/>
      <c r="D211" s="210" t="s">
        <v>74</v>
      </c>
      <c r="E211" s="222" t="s">
        <v>393</v>
      </c>
      <c r="F211" s="222" t="s">
        <v>394</v>
      </c>
      <c r="G211" s="209"/>
      <c r="H211" s="209"/>
      <c r="I211" s="212"/>
      <c r="J211" s="223">
        <f>BK211</f>
        <v>0</v>
      </c>
      <c r="K211" s="209"/>
      <c r="L211" s="214"/>
      <c r="M211" s="215"/>
      <c r="N211" s="216"/>
      <c r="O211" s="216"/>
      <c r="P211" s="217">
        <f>SUM(P212:P213)</f>
        <v>0</v>
      </c>
      <c r="Q211" s="216"/>
      <c r="R211" s="217">
        <f>SUM(R212:R213)</f>
        <v>0</v>
      </c>
      <c r="S211" s="216"/>
      <c r="T211" s="218">
        <f>SUM(T212:T213)</f>
        <v>0.016500000000000001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9" t="s">
        <v>83</v>
      </c>
      <c r="AT211" s="220" t="s">
        <v>74</v>
      </c>
      <c r="AU211" s="220" t="s">
        <v>81</v>
      </c>
      <c r="AY211" s="219" t="s">
        <v>144</v>
      </c>
      <c r="BK211" s="221">
        <f>SUM(BK212:BK213)</f>
        <v>0</v>
      </c>
    </row>
    <row r="212" s="2" customFormat="1" ht="24.15" customHeight="1">
      <c r="A212" s="35"/>
      <c r="B212" s="36"/>
      <c r="C212" s="224" t="s">
        <v>395</v>
      </c>
      <c r="D212" s="224" t="s">
        <v>146</v>
      </c>
      <c r="E212" s="225" t="s">
        <v>396</v>
      </c>
      <c r="F212" s="226" t="s">
        <v>397</v>
      </c>
      <c r="G212" s="227" t="s">
        <v>387</v>
      </c>
      <c r="H212" s="228">
        <v>3</v>
      </c>
      <c r="I212" s="229"/>
      <c r="J212" s="230">
        <f>ROUND(I212*H212,2)</f>
        <v>0</v>
      </c>
      <c r="K212" s="231"/>
      <c r="L212" s="41"/>
      <c r="M212" s="232" t="s">
        <v>1</v>
      </c>
      <c r="N212" s="233" t="s">
        <v>40</v>
      </c>
      <c r="O212" s="88"/>
      <c r="P212" s="234">
        <f>O212*H212</f>
        <v>0</v>
      </c>
      <c r="Q212" s="234">
        <v>0</v>
      </c>
      <c r="R212" s="234">
        <f>Q212*H212</f>
        <v>0</v>
      </c>
      <c r="S212" s="234">
        <v>0.0015</v>
      </c>
      <c r="T212" s="235">
        <f>S212*H212</f>
        <v>0.0045000000000000005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6" t="s">
        <v>210</v>
      </c>
      <c r="AT212" s="236" t="s">
        <v>146</v>
      </c>
      <c r="AU212" s="236" t="s">
        <v>83</v>
      </c>
      <c r="AY212" s="14" t="s">
        <v>144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4" t="s">
        <v>81</v>
      </c>
      <c r="BK212" s="237">
        <f>ROUND(I212*H212,2)</f>
        <v>0</v>
      </c>
      <c r="BL212" s="14" t="s">
        <v>210</v>
      </c>
      <c r="BM212" s="236" t="s">
        <v>398</v>
      </c>
    </row>
    <row r="213" s="2" customFormat="1" ht="24.15" customHeight="1">
      <c r="A213" s="35"/>
      <c r="B213" s="36"/>
      <c r="C213" s="224" t="s">
        <v>399</v>
      </c>
      <c r="D213" s="224" t="s">
        <v>146</v>
      </c>
      <c r="E213" s="225" t="s">
        <v>400</v>
      </c>
      <c r="F213" s="226" t="s">
        <v>401</v>
      </c>
      <c r="G213" s="227" t="s">
        <v>387</v>
      </c>
      <c r="H213" s="228">
        <v>4</v>
      </c>
      <c r="I213" s="229"/>
      <c r="J213" s="230">
        <f>ROUND(I213*H213,2)</f>
        <v>0</v>
      </c>
      <c r="K213" s="231"/>
      <c r="L213" s="41"/>
      <c r="M213" s="232" t="s">
        <v>1</v>
      </c>
      <c r="N213" s="233" t="s">
        <v>40</v>
      </c>
      <c r="O213" s="88"/>
      <c r="P213" s="234">
        <f>O213*H213</f>
        <v>0</v>
      </c>
      <c r="Q213" s="234">
        <v>0</v>
      </c>
      <c r="R213" s="234">
        <f>Q213*H213</f>
        <v>0</v>
      </c>
      <c r="S213" s="234">
        <v>0.0030000000000000001</v>
      </c>
      <c r="T213" s="235">
        <f>S213*H213</f>
        <v>0.012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6" t="s">
        <v>210</v>
      </c>
      <c r="AT213" s="236" t="s">
        <v>146</v>
      </c>
      <c r="AU213" s="236" t="s">
        <v>83</v>
      </c>
      <c r="AY213" s="14" t="s">
        <v>144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4" t="s">
        <v>81</v>
      </c>
      <c r="BK213" s="237">
        <f>ROUND(I213*H213,2)</f>
        <v>0</v>
      </c>
      <c r="BL213" s="14" t="s">
        <v>210</v>
      </c>
      <c r="BM213" s="236" t="s">
        <v>402</v>
      </c>
    </row>
    <row r="214" s="12" customFormat="1" ht="22.8" customHeight="1">
      <c r="A214" s="12"/>
      <c r="B214" s="208"/>
      <c r="C214" s="209"/>
      <c r="D214" s="210" t="s">
        <v>74</v>
      </c>
      <c r="E214" s="222" t="s">
        <v>403</v>
      </c>
      <c r="F214" s="222" t="s">
        <v>404</v>
      </c>
      <c r="G214" s="209"/>
      <c r="H214" s="209"/>
      <c r="I214" s="212"/>
      <c r="J214" s="223">
        <f>BK214</f>
        <v>0</v>
      </c>
      <c r="K214" s="209"/>
      <c r="L214" s="214"/>
      <c r="M214" s="215"/>
      <c r="N214" s="216"/>
      <c r="O214" s="216"/>
      <c r="P214" s="217">
        <f>SUM(P215:P230)</f>
        <v>0</v>
      </c>
      <c r="Q214" s="216"/>
      <c r="R214" s="217">
        <f>SUM(R215:R230)</f>
        <v>1.8325849999999999</v>
      </c>
      <c r="S214" s="216"/>
      <c r="T214" s="218">
        <f>SUM(T215:T230)</f>
        <v>1.094325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9" t="s">
        <v>83</v>
      </c>
      <c r="AT214" s="220" t="s">
        <v>74</v>
      </c>
      <c r="AU214" s="220" t="s">
        <v>81</v>
      </c>
      <c r="AY214" s="219" t="s">
        <v>144</v>
      </c>
      <c r="BK214" s="221">
        <f>SUM(BK215:BK230)</f>
        <v>0</v>
      </c>
    </row>
    <row r="215" s="2" customFormat="1" ht="16.5" customHeight="1">
      <c r="A215" s="35"/>
      <c r="B215" s="36"/>
      <c r="C215" s="224" t="s">
        <v>405</v>
      </c>
      <c r="D215" s="224" t="s">
        <v>146</v>
      </c>
      <c r="E215" s="225" t="s">
        <v>406</v>
      </c>
      <c r="F215" s="226" t="s">
        <v>407</v>
      </c>
      <c r="G215" s="227" t="s">
        <v>251</v>
      </c>
      <c r="H215" s="228">
        <v>55</v>
      </c>
      <c r="I215" s="229"/>
      <c r="J215" s="230">
        <f>ROUND(I215*H215,2)</f>
        <v>0</v>
      </c>
      <c r="K215" s="231"/>
      <c r="L215" s="41"/>
      <c r="M215" s="232" t="s">
        <v>1</v>
      </c>
      <c r="N215" s="233" t="s">
        <v>40</v>
      </c>
      <c r="O215" s="88"/>
      <c r="P215" s="234">
        <f>O215*H215</f>
        <v>0</v>
      </c>
      <c r="Q215" s="234">
        <v>0</v>
      </c>
      <c r="R215" s="234">
        <f>Q215*H215</f>
        <v>0</v>
      </c>
      <c r="S215" s="234">
        <v>0.0017600000000000001</v>
      </c>
      <c r="T215" s="235">
        <f>S215*H215</f>
        <v>0.096799999999999997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6" t="s">
        <v>210</v>
      </c>
      <c r="AT215" s="236" t="s">
        <v>146</v>
      </c>
      <c r="AU215" s="236" t="s">
        <v>83</v>
      </c>
      <c r="AY215" s="14" t="s">
        <v>144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4" t="s">
        <v>81</v>
      </c>
      <c r="BK215" s="237">
        <f>ROUND(I215*H215,2)</f>
        <v>0</v>
      </c>
      <c r="BL215" s="14" t="s">
        <v>210</v>
      </c>
      <c r="BM215" s="236" t="s">
        <v>408</v>
      </c>
    </row>
    <row r="216" s="2" customFormat="1" ht="16.5" customHeight="1">
      <c r="A216" s="35"/>
      <c r="B216" s="36"/>
      <c r="C216" s="224" t="s">
        <v>409</v>
      </c>
      <c r="D216" s="224" t="s">
        <v>146</v>
      </c>
      <c r="E216" s="225" t="s">
        <v>410</v>
      </c>
      <c r="F216" s="226" t="s">
        <v>411</v>
      </c>
      <c r="G216" s="227" t="s">
        <v>176</v>
      </c>
      <c r="H216" s="228">
        <v>60</v>
      </c>
      <c r="I216" s="229"/>
      <c r="J216" s="230">
        <f>ROUND(I216*H216,2)</f>
        <v>0</v>
      </c>
      <c r="K216" s="231"/>
      <c r="L216" s="41"/>
      <c r="M216" s="232" t="s">
        <v>1</v>
      </c>
      <c r="N216" s="233" t="s">
        <v>40</v>
      </c>
      <c r="O216" s="88"/>
      <c r="P216" s="234">
        <f>O216*H216</f>
        <v>0</v>
      </c>
      <c r="Q216" s="234">
        <v>0</v>
      </c>
      <c r="R216" s="234">
        <f>Q216*H216</f>
        <v>0</v>
      </c>
      <c r="S216" s="234">
        <v>0.00594</v>
      </c>
      <c r="T216" s="235">
        <f>S216*H216</f>
        <v>0.35639999999999999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6" t="s">
        <v>210</v>
      </c>
      <c r="AT216" s="236" t="s">
        <v>146</v>
      </c>
      <c r="AU216" s="236" t="s">
        <v>83</v>
      </c>
      <c r="AY216" s="14" t="s">
        <v>144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4" t="s">
        <v>81</v>
      </c>
      <c r="BK216" s="237">
        <f>ROUND(I216*H216,2)</f>
        <v>0</v>
      </c>
      <c r="BL216" s="14" t="s">
        <v>210</v>
      </c>
      <c r="BM216" s="236" t="s">
        <v>412</v>
      </c>
    </row>
    <row r="217" s="2" customFormat="1" ht="24.15" customHeight="1">
      <c r="A217" s="35"/>
      <c r="B217" s="36"/>
      <c r="C217" s="224" t="s">
        <v>413</v>
      </c>
      <c r="D217" s="224" t="s">
        <v>146</v>
      </c>
      <c r="E217" s="225" t="s">
        <v>414</v>
      </c>
      <c r="F217" s="226" t="s">
        <v>415</v>
      </c>
      <c r="G217" s="227" t="s">
        <v>251</v>
      </c>
      <c r="H217" s="228">
        <v>11</v>
      </c>
      <c r="I217" s="229"/>
      <c r="J217" s="230">
        <f>ROUND(I217*H217,2)</f>
        <v>0</v>
      </c>
      <c r="K217" s="231"/>
      <c r="L217" s="41"/>
      <c r="M217" s="232" t="s">
        <v>1</v>
      </c>
      <c r="N217" s="233" t="s">
        <v>40</v>
      </c>
      <c r="O217" s="88"/>
      <c r="P217" s="234">
        <f>O217*H217</f>
        <v>0</v>
      </c>
      <c r="Q217" s="234">
        <v>0</v>
      </c>
      <c r="R217" s="234">
        <f>Q217*H217</f>
        <v>0</v>
      </c>
      <c r="S217" s="234">
        <v>0.00191</v>
      </c>
      <c r="T217" s="235">
        <f>S217*H217</f>
        <v>0.021010000000000001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6" t="s">
        <v>210</v>
      </c>
      <c r="AT217" s="236" t="s">
        <v>146</v>
      </c>
      <c r="AU217" s="236" t="s">
        <v>83</v>
      </c>
      <c r="AY217" s="14" t="s">
        <v>144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4" t="s">
        <v>81</v>
      </c>
      <c r="BK217" s="237">
        <f>ROUND(I217*H217,2)</f>
        <v>0</v>
      </c>
      <c r="BL217" s="14" t="s">
        <v>210</v>
      </c>
      <c r="BM217" s="236" t="s">
        <v>416</v>
      </c>
    </row>
    <row r="218" s="2" customFormat="1" ht="16.5" customHeight="1">
      <c r="A218" s="35"/>
      <c r="B218" s="36"/>
      <c r="C218" s="224" t="s">
        <v>417</v>
      </c>
      <c r="D218" s="224" t="s">
        <v>146</v>
      </c>
      <c r="E218" s="225" t="s">
        <v>418</v>
      </c>
      <c r="F218" s="226" t="s">
        <v>419</v>
      </c>
      <c r="G218" s="227" t="s">
        <v>251</v>
      </c>
      <c r="H218" s="228">
        <v>28.5</v>
      </c>
      <c r="I218" s="229"/>
      <c r="J218" s="230">
        <f>ROUND(I218*H218,2)</f>
        <v>0</v>
      </c>
      <c r="K218" s="231"/>
      <c r="L218" s="41"/>
      <c r="M218" s="232" t="s">
        <v>1</v>
      </c>
      <c r="N218" s="233" t="s">
        <v>40</v>
      </c>
      <c r="O218" s="88"/>
      <c r="P218" s="234">
        <f>O218*H218</f>
        <v>0</v>
      </c>
      <c r="Q218" s="234">
        <v>0</v>
      </c>
      <c r="R218" s="234">
        <f>Q218*H218</f>
        <v>0</v>
      </c>
      <c r="S218" s="234">
        <v>0.00167</v>
      </c>
      <c r="T218" s="235">
        <f>S218*H218</f>
        <v>0.047594999999999998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6" t="s">
        <v>210</v>
      </c>
      <c r="AT218" s="236" t="s">
        <v>146</v>
      </c>
      <c r="AU218" s="236" t="s">
        <v>83</v>
      </c>
      <c r="AY218" s="14" t="s">
        <v>144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4" t="s">
        <v>81</v>
      </c>
      <c r="BK218" s="237">
        <f>ROUND(I218*H218,2)</f>
        <v>0</v>
      </c>
      <c r="BL218" s="14" t="s">
        <v>210</v>
      </c>
      <c r="BM218" s="236" t="s">
        <v>420</v>
      </c>
    </row>
    <row r="219" s="2" customFormat="1" ht="21.75" customHeight="1">
      <c r="A219" s="35"/>
      <c r="B219" s="36"/>
      <c r="C219" s="224" t="s">
        <v>421</v>
      </c>
      <c r="D219" s="224" t="s">
        <v>146</v>
      </c>
      <c r="E219" s="225" t="s">
        <v>422</v>
      </c>
      <c r="F219" s="226" t="s">
        <v>423</v>
      </c>
      <c r="G219" s="227" t="s">
        <v>251</v>
      </c>
      <c r="H219" s="228">
        <v>120</v>
      </c>
      <c r="I219" s="229"/>
      <c r="J219" s="230">
        <f>ROUND(I219*H219,2)</f>
        <v>0</v>
      </c>
      <c r="K219" s="231"/>
      <c r="L219" s="41"/>
      <c r="M219" s="232" t="s">
        <v>1</v>
      </c>
      <c r="N219" s="233" t="s">
        <v>40</v>
      </c>
      <c r="O219" s="88"/>
      <c r="P219" s="234">
        <f>O219*H219</f>
        <v>0</v>
      </c>
      <c r="Q219" s="234">
        <v>0</v>
      </c>
      <c r="R219" s="234">
        <f>Q219*H219</f>
        <v>0</v>
      </c>
      <c r="S219" s="234">
        <v>0.0022300000000000002</v>
      </c>
      <c r="T219" s="235">
        <f>S219*H219</f>
        <v>0.2676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6" t="s">
        <v>210</v>
      </c>
      <c r="AT219" s="236" t="s">
        <v>146</v>
      </c>
      <c r="AU219" s="236" t="s">
        <v>83</v>
      </c>
      <c r="AY219" s="14" t="s">
        <v>144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4" t="s">
        <v>81</v>
      </c>
      <c r="BK219" s="237">
        <f>ROUND(I219*H219,2)</f>
        <v>0</v>
      </c>
      <c r="BL219" s="14" t="s">
        <v>210</v>
      </c>
      <c r="BM219" s="236" t="s">
        <v>424</v>
      </c>
    </row>
    <row r="220" s="2" customFormat="1" ht="16.5" customHeight="1">
      <c r="A220" s="35"/>
      <c r="B220" s="36"/>
      <c r="C220" s="224" t="s">
        <v>425</v>
      </c>
      <c r="D220" s="224" t="s">
        <v>146</v>
      </c>
      <c r="E220" s="225" t="s">
        <v>426</v>
      </c>
      <c r="F220" s="226" t="s">
        <v>427</v>
      </c>
      <c r="G220" s="227" t="s">
        <v>251</v>
      </c>
      <c r="H220" s="228">
        <v>90</v>
      </c>
      <c r="I220" s="229"/>
      <c r="J220" s="230">
        <f>ROUND(I220*H220,2)</f>
        <v>0</v>
      </c>
      <c r="K220" s="231"/>
      <c r="L220" s="41"/>
      <c r="M220" s="232" t="s">
        <v>1</v>
      </c>
      <c r="N220" s="233" t="s">
        <v>40</v>
      </c>
      <c r="O220" s="88"/>
      <c r="P220" s="234">
        <f>O220*H220</f>
        <v>0</v>
      </c>
      <c r="Q220" s="234">
        <v>0</v>
      </c>
      <c r="R220" s="234">
        <f>Q220*H220</f>
        <v>0</v>
      </c>
      <c r="S220" s="234">
        <v>0.0025999999999999999</v>
      </c>
      <c r="T220" s="235">
        <f>S220*H220</f>
        <v>0.23399999999999999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6" t="s">
        <v>210</v>
      </c>
      <c r="AT220" s="236" t="s">
        <v>146</v>
      </c>
      <c r="AU220" s="236" t="s">
        <v>83</v>
      </c>
      <c r="AY220" s="14" t="s">
        <v>144</v>
      </c>
      <c r="BE220" s="237">
        <f>IF(N220="základní",J220,0)</f>
        <v>0</v>
      </c>
      <c r="BF220" s="237">
        <f>IF(N220="snížená",J220,0)</f>
        <v>0</v>
      </c>
      <c r="BG220" s="237">
        <f>IF(N220="zákl. přenesená",J220,0)</f>
        <v>0</v>
      </c>
      <c r="BH220" s="237">
        <f>IF(N220="sníž. přenesená",J220,0)</f>
        <v>0</v>
      </c>
      <c r="BI220" s="237">
        <f>IF(N220="nulová",J220,0)</f>
        <v>0</v>
      </c>
      <c r="BJ220" s="14" t="s">
        <v>81</v>
      </c>
      <c r="BK220" s="237">
        <f>ROUND(I220*H220,2)</f>
        <v>0</v>
      </c>
      <c r="BL220" s="14" t="s">
        <v>210</v>
      </c>
      <c r="BM220" s="236" t="s">
        <v>428</v>
      </c>
    </row>
    <row r="221" s="2" customFormat="1" ht="16.5" customHeight="1">
      <c r="A221" s="35"/>
      <c r="B221" s="36"/>
      <c r="C221" s="224" t="s">
        <v>429</v>
      </c>
      <c r="D221" s="224" t="s">
        <v>146</v>
      </c>
      <c r="E221" s="225" t="s">
        <v>430</v>
      </c>
      <c r="F221" s="226" t="s">
        <v>431</v>
      </c>
      <c r="G221" s="227" t="s">
        <v>251</v>
      </c>
      <c r="H221" s="228">
        <v>18</v>
      </c>
      <c r="I221" s="229"/>
      <c r="J221" s="230">
        <f>ROUND(I221*H221,2)</f>
        <v>0</v>
      </c>
      <c r="K221" s="231"/>
      <c r="L221" s="41"/>
      <c r="M221" s="232" t="s">
        <v>1</v>
      </c>
      <c r="N221" s="233" t="s">
        <v>40</v>
      </c>
      <c r="O221" s="88"/>
      <c r="P221" s="234">
        <f>O221*H221</f>
        <v>0</v>
      </c>
      <c r="Q221" s="234">
        <v>0</v>
      </c>
      <c r="R221" s="234">
        <f>Q221*H221</f>
        <v>0</v>
      </c>
      <c r="S221" s="234">
        <v>0.0039399999999999999</v>
      </c>
      <c r="T221" s="235">
        <f>S221*H221</f>
        <v>0.070919999999999997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6" t="s">
        <v>210</v>
      </c>
      <c r="AT221" s="236" t="s">
        <v>146</v>
      </c>
      <c r="AU221" s="236" t="s">
        <v>83</v>
      </c>
      <c r="AY221" s="14" t="s">
        <v>144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4" t="s">
        <v>81</v>
      </c>
      <c r="BK221" s="237">
        <f>ROUND(I221*H221,2)</f>
        <v>0</v>
      </c>
      <c r="BL221" s="14" t="s">
        <v>210</v>
      </c>
      <c r="BM221" s="236" t="s">
        <v>432</v>
      </c>
    </row>
    <row r="222" s="2" customFormat="1" ht="49.05" customHeight="1">
      <c r="A222" s="35"/>
      <c r="B222" s="36"/>
      <c r="C222" s="224" t="s">
        <v>433</v>
      </c>
      <c r="D222" s="224" t="s">
        <v>146</v>
      </c>
      <c r="E222" s="225" t="s">
        <v>434</v>
      </c>
      <c r="F222" s="226" t="s">
        <v>435</v>
      </c>
      <c r="G222" s="227" t="s">
        <v>176</v>
      </c>
      <c r="H222" s="228">
        <v>60</v>
      </c>
      <c r="I222" s="229"/>
      <c r="J222" s="230">
        <f>ROUND(I222*H222,2)</f>
        <v>0</v>
      </c>
      <c r="K222" s="231"/>
      <c r="L222" s="41"/>
      <c r="M222" s="232" t="s">
        <v>1</v>
      </c>
      <c r="N222" s="233" t="s">
        <v>40</v>
      </c>
      <c r="O222" s="88"/>
      <c r="P222" s="234">
        <f>O222*H222</f>
        <v>0</v>
      </c>
      <c r="Q222" s="234">
        <v>0.0028500000000000001</v>
      </c>
      <c r="R222" s="234">
        <f>Q222*H222</f>
        <v>0.17100000000000001</v>
      </c>
      <c r="S222" s="234">
        <v>0</v>
      </c>
      <c r="T222" s="23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6" t="s">
        <v>210</v>
      </c>
      <c r="AT222" s="236" t="s">
        <v>146</v>
      </c>
      <c r="AU222" s="236" t="s">
        <v>83</v>
      </c>
      <c r="AY222" s="14" t="s">
        <v>144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4" t="s">
        <v>81</v>
      </c>
      <c r="BK222" s="237">
        <f>ROUND(I222*H222,2)</f>
        <v>0</v>
      </c>
      <c r="BL222" s="14" t="s">
        <v>210</v>
      </c>
      <c r="BM222" s="236" t="s">
        <v>436</v>
      </c>
    </row>
    <row r="223" s="2" customFormat="1" ht="24.15" customHeight="1">
      <c r="A223" s="35"/>
      <c r="B223" s="36"/>
      <c r="C223" s="224" t="s">
        <v>437</v>
      </c>
      <c r="D223" s="224" t="s">
        <v>146</v>
      </c>
      <c r="E223" s="225" t="s">
        <v>438</v>
      </c>
      <c r="F223" s="226" t="s">
        <v>439</v>
      </c>
      <c r="G223" s="227" t="s">
        <v>251</v>
      </c>
      <c r="H223" s="228">
        <v>110</v>
      </c>
      <c r="I223" s="229"/>
      <c r="J223" s="230">
        <f>ROUND(I223*H223,2)</f>
        <v>0</v>
      </c>
      <c r="K223" s="231"/>
      <c r="L223" s="41"/>
      <c r="M223" s="232" t="s">
        <v>1</v>
      </c>
      <c r="N223" s="233" t="s">
        <v>40</v>
      </c>
      <c r="O223" s="88"/>
      <c r="P223" s="234">
        <f>O223*H223</f>
        <v>0</v>
      </c>
      <c r="Q223" s="234">
        <v>0.00297</v>
      </c>
      <c r="R223" s="234">
        <f>Q223*H223</f>
        <v>0.32669999999999999</v>
      </c>
      <c r="S223" s="234">
        <v>0</v>
      </c>
      <c r="T223" s="23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6" t="s">
        <v>210</v>
      </c>
      <c r="AT223" s="236" t="s">
        <v>146</v>
      </c>
      <c r="AU223" s="236" t="s">
        <v>83</v>
      </c>
      <c r="AY223" s="14" t="s">
        <v>144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4" t="s">
        <v>81</v>
      </c>
      <c r="BK223" s="237">
        <f>ROUND(I223*H223,2)</f>
        <v>0</v>
      </c>
      <c r="BL223" s="14" t="s">
        <v>210</v>
      </c>
      <c r="BM223" s="236" t="s">
        <v>440</v>
      </c>
    </row>
    <row r="224" s="2" customFormat="1" ht="33" customHeight="1">
      <c r="A224" s="35"/>
      <c r="B224" s="36"/>
      <c r="C224" s="224" t="s">
        <v>441</v>
      </c>
      <c r="D224" s="224" t="s">
        <v>146</v>
      </c>
      <c r="E224" s="225" t="s">
        <v>442</v>
      </c>
      <c r="F224" s="226" t="s">
        <v>443</v>
      </c>
      <c r="G224" s="227" t="s">
        <v>251</v>
      </c>
      <c r="H224" s="228">
        <v>43.5</v>
      </c>
      <c r="I224" s="229"/>
      <c r="J224" s="230">
        <f>ROUND(I224*H224,2)</f>
        <v>0</v>
      </c>
      <c r="K224" s="231"/>
      <c r="L224" s="41"/>
      <c r="M224" s="232" t="s">
        <v>1</v>
      </c>
      <c r="N224" s="233" t="s">
        <v>40</v>
      </c>
      <c r="O224" s="88"/>
      <c r="P224" s="234">
        <f>O224*H224</f>
        <v>0</v>
      </c>
      <c r="Q224" s="234">
        <v>0.0053499999999999997</v>
      </c>
      <c r="R224" s="234">
        <f>Q224*H224</f>
        <v>0.23272499999999999</v>
      </c>
      <c r="S224" s="234">
        <v>0</v>
      </c>
      <c r="T224" s="23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6" t="s">
        <v>210</v>
      </c>
      <c r="AT224" s="236" t="s">
        <v>146</v>
      </c>
      <c r="AU224" s="236" t="s">
        <v>83</v>
      </c>
      <c r="AY224" s="14" t="s">
        <v>144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4" t="s">
        <v>81</v>
      </c>
      <c r="BK224" s="237">
        <f>ROUND(I224*H224,2)</f>
        <v>0</v>
      </c>
      <c r="BL224" s="14" t="s">
        <v>210</v>
      </c>
      <c r="BM224" s="236" t="s">
        <v>444</v>
      </c>
    </row>
    <row r="225" s="2" customFormat="1" ht="24.15" customHeight="1">
      <c r="A225" s="35"/>
      <c r="B225" s="36"/>
      <c r="C225" s="224" t="s">
        <v>445</v>
      </c>
      <c r="D225" s="224" t="s">
        <v>146</v>
      </c>
      <c r="E225" s="225" t="s">
        <v>446</v>
      </c>
      <c r="F225" s="226" t="s">
        <v>447</v>
      </c>
      <c r="G225" s="227" t="s">
        <v>251</v>
      </c>
      <c r="H225" s="228">
        <v>61</v>
      </c>
      <c r="I225" s="229"/>
      <c r="J225" s="230">
        <f>ROUND(I225*H225,2)</f>
        <v>0</v>
      </c>
      <c r="K225" s="231"/>
      <c r="L225" s="41"/>
      <c r="M225" s="232" t="s">
        <v>1</v>
      </c>
      <c r="N225" s="233" t="s">
        <v>40</v>
      </c>
      <c r="O225" s="88"/>
      <c r="P225" s="234">
        <f>O225*H225</f>
        <v>0</v>
      </c>
      <c r="Q225" s="234">
        <v>0.0035400000000000002</v>
      </c>
      <c r="R225" s="234">
        <f>Q225*H225</f>
        <v>0.21594000000000002</v>
      </c>
      <c r="S225" s="234">
        <v>0</v>
      </c>
      <c r="T225" s="23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6" t="s">
        <v>210</v>
      </c>
      <c r="AT225" s="236" t="s">
        <v>146</v>
      </c>
      <c r="AU225" s="236" t="s">
        <v>83</v>
      </c>
      <c r="AY225" s="14" t="s">
        <v>144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4" t="s">
        <v>81</v>
      </c>
      <c r="BK225" s="237">
        <f>ROUND(I225*H225,2)</f>
        <v>0</v>
      </c>
      <c r="BL225" s="14" t="s">
        <v>210</v>
      </c>
      <c r="BM225" s="236" t="s">
        <v>448</v>
      </c>
    </row>
    <row r="226" s="2" customFormat="1" ht="24.15" customHeight="1">
      <c r="A226" s="35"/>
      <c r="B226" s="36"/>
      <c r="C226" s="224" t="s">
        <v>449</v>
      </c>
      <c r="D226" s="224" t="s">
        <v>146</v>
      </c>
      <c r="E226" s="225" t="s">
        <v>450</v>
      </c>
      <c r="F226" s="226" t="s">
        <v>451</v>
      </c>
      <c r="G226" s="227" t="s">
        <v>251</v>
      </c>
      <c r="H226" s="228">
        <v>125</v>
      </c>
      <c r="I226" s="229"/>
      <c r="J226" s="230">
        <f>ROUND(I226*H226,2)</f>
        <v>0</v>
      </c>
      <c r="K226" s="231"/>
      <c r="L226" s="41"/>
      <c r="M226" s="232" t="s">
        <v>1</v>
      </c>
      <c r="N226" s="233" t="s">
        <v>40</v>
      </c>
      <c r="O226" s="88"/>
      <c r="P226" s="234">
        <f>O226*H226</f>
        <v>0</v>
      </c>
      <c r="Q226" s="234">
        <v>0.0042700000000000004</v>
      </c>
      <c r="R226" s="234">
        <f>Q226*H226</f>
        <v>0.53375000000000006</v>
      </c>
      <c r="S226" s="234">
        <v>0</v>
      </c>
      <c r="T226" s="23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6" t="s">
        <v>210</v>
      </c>
      <c r="AT226" s="236" t="s">
        <v>146</v>
      </c>
      <c r="AU226" s="236" t="s">
        <v>83</v>
      </c>
      <c r="AY226" s="14" t="s">
        <v>144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4" t="s">
        <v>81</v>
      </c>
      <c r="BK226" s="237">
        <f>ROUND(I226*H226,2)</f>
        <v>0</v>
      </c>
      <c r="BL226" s="14" t="s">
        <v>210</v>
      </c>
      <c r="BM226" s="236" t="s">
        <v>452</v>
      </c>
    </row>
    <row r="227" s="2" customFormat="1" ht="33" customHeight="1">
      <c r="A227" s="35"/>
      <c r="B227" s="36"/>
      <c r="C227" s="224" t="s">
        <v>453</v>
      </c>
      <c r="D227" s="224" t="s">
        <v>146</v>
      </c>
      <c r="E227" s="225" t="s">
        <v>454</v>
      </c>
      <c r="F227" s="226" t="s">
        <v>455</v>
      </c>
      <c r="G227" s="227" t="s">
        <v>251</v>
      </c>
      <c r="H227" s="228">
        <v>55</v>
      </c>
      <c r="I227" s="229"/>
      <c r="J227" s="230">
        <f>ROUND(I227*H227,2)</f>
        <v>0</v>
      </c>
      <c r="K227" s="231"/>
      <c r="L227" s="41"/>
      <c r="M227" s="232" t="s">
        <v>1</v>
      </c>
      <c r="N227" s="233" t="s">
        <v>40</v>
      </c>
      <c r="O227" s="88"/>
      <c r="P227" s="234">
        <f>O227*H227</f>
        <v>0</v>
      </c>
      <c r="Q227" s="234">
        <v>0.0022000000000000001</v>
      </c>
      <c r="R227" s="234">
        <f>Q227*H227</f>
        <v>0.12100000000000001</v>
      </c>
      <c r="S227" s="234">
        <v>0</v>
      </c>
      <c r="T227" s="23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6" t="s">
        <v>210</v>
      </c>
      <c r="AT227" s="236" t="s">
        <v>146</v>
      </c>
      <c r="AU227" s="236" t="s">
        <v>83</v>
      </c>
      <c r="AY227" s="14" t="s">
        <v>144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4" t="s">
        <v>81</v>
      </c>
      <c r="BK227" s="237">
        <f>ROUND(I227*H227,2)</f>
        <v>0</v>
      </c>
      <c r="BL227" s="14" t="s">
        <v>210</v>
      </c>
      <c r="BM227" s="236" t="s">
        <v>456</v>
      </c>
    </row>
    <row r="228" s="2" customFormat="1" ht="24.15" customHeight="1">
      <c r="A228" s="35"/>
      <c r="B228" s="36"/>
      <c r="C228" s="224" t="s">
        <v>457</v>
      </c>
      <c r="D228" s="224" t="s">
        <v>146</v>
      </c>
      <c r="E228" s="225" t="s">
        <v>458</v>
      </c>
      <c r="F228" s="226" t="s">
        <v>459</v>
      </c>
      <c r="G228" s="227" t="s">
        <v>251</v>
      </c>
      <c r="H228" s="228">
        <v>110</v>
      </c>
      <c r="I228" s="229"/>
      <c r="J228" s="230">
        <f>ROUND(I228*H228,2)</f>
        <v>0</v>
      </c>
      <c r="K228" s="231"/>
      <c r="L228" s="41"/>
      <c r="M228" s="232" t="s">
        <v>1</v>
      </c>
      <c r="N228" s="233" t="s">
        <v>40</v>
      </c>
      <c r="O228" s="88"/>
      <c r="P228" s="234">
        <f>O228*H228</f>
        <v>0</v>
      </c>
      <c r="Q228" s="234">
        <v>0.0016900000000000001</v>
      </c>
      <c r="R228" s="234">
        <f>Q228*H228</f>
        <v>0.18590000000000001</v>
      </c>
      <c r="S228" s="234">
        <v>0</v>
      </c>
      <c r="T228" s="23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6" t="s">
        <v>210</v>
      </c>
      <c r="AT228" s="236" t="s">
        <v>146</v>
      </c>
      <c r="AU228" s="236" t="s">
        <v>83</v>
      </c>
      <c r="AY228" s="14" t="s">
        <v>144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4" t="s">
        <v>81</v>
      </c>
      <c r="BK228" s="237">
        <f>ROUND(I228*H228,2)</f>
        <v>0</v>
      </c>
      <c r="BL228" s="14" t="s">
        <v>210</v>
      </c>
      <c r="BM228" s="236" t="s">
        <v>460</v>
      </c>
    </row>
    <row r="229" s="2" customFormat="1" ht="37.8" customHeight="1">
      <c r="A229" s="35"/>
      <c r="B229" s="36"/>
      <c r="C229" s="224" t="s">
        <v>461</v>
      </c>
      <c r="D229" s="224" t="s">
        <v>146</v>
      </c>
      <c r="E229" s="225" t="s">
        <v>462</v>
      </c>
      <c r="F229" s="226" t="s">
        <v>463</v>
      </c>
      <c r="G229" s="227" t="s">
        <v>251</v>
      </c>
      <c r="H229" s="228">
        <v>21</v>
      </c>
      <c r="I229" s="229"/>
      <c r="J229" s="230">
        <f>ROUND(I229*H229,2)</f>
        <v>0</v>
      </c>
      <c r="K229" s="231"/>
      <c r="L229" s="41"/>
      <c r="M229" s="232" t="s">
        <v>1</v>
      </c>
      <c r="N229" s="233" t="s">
        <v>40</v>
      </c>
      <c r="O229" s="88"/>
      <c r="P229" s="234">
        <f>O229*H229</f>
        <v>0</v>
      </c>
      <c r="Q229" s="234">
        <v>0.0021700000000000001</v>
      </c>
      <c r="R229" s="234">
        <f>Q229*H229</f>
        <v>0.045569999999999999</v>
      </c>
      <c r="S229" s="234">
        <v>0</v>
      </c>
      <c r="T229" s="23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6" t="s">
        <v>210</v>
      </c>
      <c r="AT229" s="236" t="s">
        <v>146</v>
      </c>
      <c r="AU229" s="236" t="s">
        <v>83</v>
      </c>
      <c r="AY229" s="14" t="s">
        <v>144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4" t="s">
        <v>81</v>
      </c>
      <c r="BK229" s="237">
        <f>ROUND(I229*H229,2)</f>
        <v>0</v>
      </c>
      <c r="BL229" s="14" t="s">
        <v>210</v>
      </c>
      <c r="BM229" s="236" t="s">
        <v>464</v>
      </c>
    </row>
    <row r="230" s="2" customFormat="1" ht="24.15" customHeight="1">
      <c r="A230" s="35"/>
      <c r="B230" s="36"/>
      <c r="C230" s="224" t="s">
        <v>465</v>
      </c>
      <c r="D230" s="224" t="s">
        <v>146</v>
      </c>
      <c r="E230" s="225" t="s">
        <v>466</v>
      </c>
      <c r="F230" s="226" t="s">
        <v>467</v>
      </c>
      <c r="G230" s="227" t="s">
        <v>362</v>
      </c>
      <c r="H230" s="249"/>
      <c r="I230" s="229"/>
      <c r="J230" s="230">
        <f>ROUND(I230*H230,2)</f>
        <v>0</v>
      </c>
      <c r="K230" s="231"/>
      <c r="L230" s="41"/>
      <c r="M230" s="232" t="s">
        <v>1</v>
      </c>
      <c r="N230" s="233" t="s">
        <v>40</v>
      </c>
      <c r="O230" s="88"/>
      <c r="P230" s="234">
        <f>O230*H230</f>
        <v>0</v>
      </c>
      <c r="Q230" s="234">
        <v>0</v>
      </c>
      <c r="R230" s="234">
        <f>Q230*H230</f>
        <v>0</v>
      </c>
      <c r="S230" s="234">
        <v>0</v>
      </c>
      <c r="T230" s="23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6" t="s">
        <v>210</v>
      </c>
      <c r="AT230" s="236" t="s">
        <v>146</v>
      </c>
      <c r="AU230" s="236" t="s">
        <v>83</v>
      </c>
      <c r="AY230" s="14" t="s">
        <v>144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4" t="s">
        <v>81</v>
      </c>
      <c r="BK230" s="237">
        <f>ROUND(I230*H230,2)</f>
        <v>0</v>
      </c>
      <c r="BL230" s="14" t="s">
        <v>210</v>
      </c>
      <c r="BM230" s="236" t="s">
        <v>468</v>
      </c>
    </row>
    <row r="231" s="12" customFormat="1" ht="22.8" customHeight="1">
      <c r="A231" s="12"/>
      <c r="B231" s="208"/>
      <c r="C231" s="209"/>
      <c r="D231" s="210" t="s">
        <v>74</v>
      </c>
      <c r="E231" s="222" t="s">
        <v>469</v>
      </c>
      <c r="F231" s="222" t="s">
        <v>470</v>
      </c>
      <c r="G231" s="209"/>
      <c r="H231" s="209"/>
      <c r="I231" s="212"/>
      <c r="J231" s="223">
        <f>BK231</f>
        <v>0</v>
      </c>
      <c r="K231" s="209"/>
      <c r="L231" s="214"/>
      <c r="M231" s="215"/>
      <c r="N231" s="216"/>
      <c r="O231" s="216"/>
      <c r="P231" s="217">
        <f>P232</f>
        <v>0</v>
      </c>
      <c r="Q231" s="216"/>
      <c r="R231" s="217">
        <f>R232</f>
        <v>0</v>
      </c>
      <c r="S231" s="216"/>
      <c r="T231" s="218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9" t="s">
        <v>83</v>
      </c>
      <c r="AT231" s="220" t="s">
        <v>74</v>
      </c>
      <c r="AU231" s="220" t="s">
        <v>81</v>
      </c>
      <c r="AY231" s="219" t="s">
        <v>144</v>
      </c>
      <c r="BK231" s="221">
        <f>BK232</f>
        <v>0</v>
      </c>
    </row>
    <row r="232" s="2" customFormat="1" ht="55.5" customHeight="1">
      <c r="A232" s="35"/>
      <c r="B232" s="36"/>
      <c r="C232" s="224" t="s">
        <v>471</v>
      </c>
      <c r="D232" s="224" t="s">
        <v>146</v>
      </c>
      <c r="E232" s="225" t="s">
        <v>472</v>
      </c>
      <c r="F232" s="226" t="s">
        <v>473</v>
      </c>
      <c r="G232" s="227" t="s">
        <v>246</v>
      </c>
      <c r="H232" s="228">
        <v>1</v>
      </c>
      <c r="I232" s="229"/>
      <c r="J232" s="230">
        <f>ROUND(I232*H232,2)</f>
        <v>0</v>
      </c>
      <c r="K232" s="231"/>
      <c r="L232" s="41"/>
      <c r="M232" s="232" t="s">
        <v>1</v>
      </c>
      <c r="N232" s="233" t="s">
        <v>40</v>
      </c>
      <c r="O232" s="88"/>
      <c r="P232" s="234">
        <f>O232*H232</f>
        <v>0</v>
      </c>
      <c r="Q232" s="234">
        <v>0</v>
      </c>
      <c r="R232" s="234">
        <f>Q232*H232</f>
        <v>0</v>
      </c>
      <c r="S232" s="234">
        <v>0</v>
      </c>
      <c r="T232" s="23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6" t="s">
        <v>210</v>
      </c>
      <c r="AT232" s="236" t="s">
        <v>146</v>
      </c>
      <c r="AU232" s="236" t="s">
        <v>83</v>
      </c>
      <c r="AY232" s="14" t="s">
        <v>144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4" t="s">
        <v>81</v>
      </c>
      <c r="BK232" s="237">
        <f>ROUND(I232*H232,2)</f>
        <v>0</v>
      </c>
      <c r="BL232" s="14" t="s">
        <v>210</v>
      </c>
      <c r="BM232" s="236" t="s">
        <v>474</v>
      </c>
    </row>
    <row r="233" s="12" customFormat="1" ht="22.8" customHeight="1">
      <c r="A233" s="12"/>
      <c r="B233" s="208"/>
      <c r="C233" s="209"/>
      <c r="D233" s="210" t="s">
        <v>74</v>
      </c>
      <c r="E233" s="222" t="s">
        <v>475</v>
      </c>
      <c r="F233" s="222" t="s">
        <v>476</v>
      </c>
      <c r="G233" s="209"/>
      <c r="H233" s="209"/>
      <c r="I233" s="212"/>
      <c r="J233" s="223">
        <f>BK233</f>
        <v>0</v>
      </c>
      <c r="K233" s="209"/>
      <c r="L233" s="214"/>
      <c r="M233" s="215"/>
      <c r="N233" s="216"/>
      <c r="O233" s="216"/>
      <c r="P233" s="217">
        <f>SUM(P234:P251)</f>
        <v>0</v>
      </c>
      <c r="Q233" s="216"/>
      <c r="R233" s="217">
        <f>SUM(R234:R251)</f>
        <v>0</v>
      </c>
      <c r="S233" s="216"/>
      <c r="T233" s="218">
        <f>SUM(T234:T251)</f>
        <v>0.17800000000000002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9" t="s">
        <v>83</v>
      </c>
      <c r="AT233" s="220" t="s">
        <v>74</v>
      </c>
      <c r="AU233" s="220" t="s">
        <v>81</v>
      </c>
      <c r="AY233" s="219" t="s">
        <v>144</v>
      </c>
      <c r="BK233" s="221">
        <f>SUM(BK234:BK251)</f>
        <v>0</v>
      </c>
    </row>
    <row r="234" s="2" customFormat="1" ht="44.25" customHeight="1">
      <c r="A234" s="35"/>
      <c r="B234" s="36"/>
      <c r="C234" s="224" t="s">
        <v>477</v>
      </c>
      <c r="D234" s="224" t="s">
        <v>146</v>
      </c>
      <c r="E234" s="225" t="s">
        <v>478</v>
      </c>
      <c r="F234" s="226" t="s">
        <v>479</v>
      </c>
      <c r="G234" s="227" t="s">
        <v>246</v>
      </c>
      <c r="H234" s="228">
        <v>1</v>
      </c>
      <c r="I234" s="229"/>
      <c r="J234" s="230">
        <f>ROUND(I234*H234,2)</f>
        <v>0</v>
      </c>
      <c r="K234" s="231"/>
      <c r="L234" s="41"/>
      <c r="M234" s="232" t="s">
        <v>1</v>
      </c>
      <c r="N234" s="233" t="s">
        <v>40</v>
      </c>
      <c r="O234" s="88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6" t="s">
        <v>210</v>
      </c>
      <c r="AT234" s="236" t="s">
        <v>146</v>
      </c>
      <c r="AU234" s="236" t="s">
        <v>83</v>
      </c>
      <c r="AY234" s="14" t="s">
        <v>144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4" t="s">
        <v>81</v>
      </c>
      <c r="BK234" s="237">
        <f>ROUND(I234*H234,2)</f>
        <v>0</v>
      </c>
      <c r="BL234" s="14" t="s">
        <v>210</v>
      </c>
      <c r="BM234" s="236" t="s">
        <v>480</v>
      </c>
    </row>
    <row r="235" s="2" customFormat="1" ht="66.75" customHeight="1">
      <c r="A235" s="35"/>
      <c r="B235" s="36"/>
      <c r="C235" s="224" t="s">
        <v>481</v>
      </c>
      <c r="D235" s="224" t="s">
        <v>146</v>
      </c>
      <c r="E235" s="225" t="s">
        <v>482</v>
      </c>
      <c r="F235" s="226" t="s">
        <v>483</v>
      </c>
      <c r="G235" s="227" t="s">
        <v>246</v>
      </c>
      <c r="H235" s="228">
        <v>1</v>
      </c>
      <c r="I235" s="229"/>
      <c r="J235" s="230">
        <f>ROUND(I235*H235,2)</f>
        <v>0</v>
      </c>
      <c r="K235" s="231"/>
      <c r="L235" s="41"/>
      <c r="M235" s="232" t="s">
        <v>1</v>
      </c>
      <c r="N235" s="233" t="s">
        <v>40</v>
      </c>
      <c r="O235" s="88"/>
      <c r="P235" s="234">
        <f>O235*H235</f>
        <v>0</v>
      </c>
      <c r="Q235" s="234">
        <v>0</v>
      </c>
      <c r="R235" s="234">
        <f>Q235*H235</f>
        <v>0</v>
      </c>
      <c r="S235" s="234">
        <v>0</v>
      </c>
      <c r="T235" s="23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6" t="s">
        <v>210</v>
      </c>
      <c r="AT235" s="236" t="s">
        <v>146</v>
      </c>
      <c r="AU235" s="236" t="s">
        <v>83</v>
      </c>
      <c r="AY235" s="14" t="s">
        <v>144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4" t="s">
        <v>81</v>
      </c>
      <c r="BK235" s="237">
        <f>ROUND(I235*H235,2)</f>
        <v>0</v>
      </c>
      <c r="BL235" s="14" t="s">
        <v>210</v>
      </c>
      <c r="BM235" s="236" t="s">
        <v>484</v>
      </c>
    </row>
    <row r="236" s="2" customFormat="1" ht="55.5" customHeight="1">
      <c r="A236" s="35"/>
      <c r="B236" s="36"/>
      <c r="C236" s="224" t="s">
        <v>485</v>
      </c>
      <c r="D236" s="224" t="s">
        <v>146</v>
      </c>
      <c r="E236" s="225" t="s">
        <v>486</v>
      </c>
      <c r="F236" s="226" t="s">
        <v>487</v>
      </c>
      <c r="G236" s="227" t="s">
        <v>246</v>
      </c>
      <c r="H236" s="228">
        <v>1</v>
      </c>
      <c r="I236" s="229"/>
      <c r="J236" s="230">
        <f>ROUND(I236*H236,2)</f>
        <v>0</v>
      </c>
      <c r="K236" s="231"/>
      <c r="L236" s="41"/>
      <c r="M236" s="232" t="s">
        <v>1</v>
      </c>
      <c r="N236" s="233" t="s">
        <v>40</v>
      </c>
      <c r="O236" s="88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6" t="s">
        <v>210</v>
      </c>
      <c r="AT236" s="236" t="s">
        <v>146</v>
      </c>
      <c r="AU236" s="236" t="s">
        <v>83</v>
      </c>
      <c r="AY236" s="14" t="s">
        <v>144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4" t="s">
        <v>81</v>
      </c>
      <c r="BK236" s="237">
        <f>ROUND(I236*H236,2)</f>
        <v>0</v>
      </c>
      <c r="BL236" s="14" t="s">
        <v>210</v>
      </c>
      <c r="BM236" s="236" t="s">
        <v>488</v>
      </c>
    </row>
    <row r="237" s="2" customFormat="1" ht="55.5" customHeight="1">
      <c r="A237" s="35"/>
      <c r="B237" s="36"/>
      <c r="C237" s="224" t="s">
        <v>489</v>
      </c>
      <c r="D237" s="224" t="s">
        <v>146</v>
      </c>
      <c r="E237" s="225" t="s">
        <v>490</v>
      </c>
      <c r="F237" s="226" t="s">
        <v>491</v>
      </c>
      <c r="G237" s="227" t="s">
        <v>246</v>
      </c>
      <c r="H237" s="228">
        <v>2</v>
      </c>
      <c r="I237" s="229"/>
      <c r="J237" s="230">
        <f>ROUND(I237*H237,2)</f>
        <v>0</v>
      </c>
      <c r="K237" s="231"/>
      <c r="L237" s="41"/>
      <c r="M237" s="232" t="s">
        <v>1</v>
      </c>
      <c r="N237" s="233" t="s">
        <v>40</v>
      </c>
      <c r="O237" s="88"/>
      <c r="P237" s="234">
        <f>O237*H237</f>
        <v>0</v>
      </c>
      <c r="Q237" s="234">
        <v>0</v>
      </c>
      <c r="R237" s="234">
        <f>Q237*H237</f>
        <v>0</v>
      </c>
      <c r="S237" s="234">
        <v>0</v>
      </c>
      <c r="T237" s="23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6" t="s">
        <v>210</v>
      </c>
      <c r="AT237" s="236" t="s">
        <v>146</v>
      </c>
      <c r="AU237" s="236" t="s">
        <v>83</v>
      </c>
      <c r="AY237" s="14" t="s">
        <v>144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4" t="s">
        <v>81</v>
      </c>
      <c r="BK237" s="237">
        <f>ROUND(I237*H237,2)</f>
        <v>0</v>
      </c>
      <c r="BL237" s="14" t="s">
        <v>210</v>
      </c>
      <c r="BM237" s="236" t="s">
        <v>492</v>
      </c>
    </row>
    <row r="238" s="2" customFormat="1" ht="49.05" customHeight="1">
      <c r="A238" s="35"/>
      <c r="B238" s="36"/>
      <c r="C238" s="224" t="s">
        <v>493</v>
      </c>
      <c r="D238" s="224" t="s">
        <v>146</v>
      </c>
      <c r="E238" s="225" t="s">
        <v>494</v>
      </c>
      <c r="F238" s="226" t="s">
        <v>495</v>
      </c>
      <c r="G238" s="227" t="s">
        <v>496</v>
      </c>
      <c r="H238" s="228">
        <v>37</v>
      </c>
      <c r="I238" s="229"/>
      <c r="J238" s="230">
        <f>ROUND(I238*H238,2)</f>
        <v>0</v>
      </c>
      <c r="K238" s="231"/>
      <c r="L238" s="41"/>
      <c r="M238" s="232" t="s">
        <v>1</v>
      </c>
      <c r="N238" s="233" t="s">
        <v>40</v>
      </c>
      <c r="O238" s="88"/>
      <c r="P238" s="234">
        <f>O238*H238</f>
        <v>0</v>
      </c>
      <c r="Q238" s="234">
        <v>0</v>
      </c>
      <c r="R238" s="234">
        <f>Q238*H238</f>
        <v>0</v>
      </c>
      <c r="S238" s="234">
        <v>0</v>
      </c>
      <c r="T238" s="23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6" t="s">
        <v>210</v>
      </c>
      <c r="AT238" s="236" t="s">
        <v>146</v>
      </c>
      <c r="AU238" s="236" t="s">
        <v>83</v>
      </c>
      <c r="AY238" s="14" t="s">
        <v>144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4" t="s">
        <v>81</v>
      </c>
      <c r="BK238" s="237">
        <f>ROUND(I238*H238,2)</f>
        <v>0</v>
      </c>
      <c r="BL238" s="14" t="s">
        <v>210</v>
      </c>
      <c r="BM238" s="236" t="s">
        <v>497</v>
      </c>
    </row>
    <row r="239" s="2" customFormat="1" ht="49.05" customHeight="1">
      <c r="A239" s="35"/>
      <c r="B239" s="36"/>
      <c r="C239" s="224" t="s">
        <v>498</v>
      </c>
      <c r="D239" s="224" t="s">
        <v>146</v>
      </c>
      <c r="E239" s="225" t="s">
        <v>499</v>
      </c>
      <c r="F239" s="226" t="s">
        <v>500</v>
      </c>
      <c r="G239" s="227" t="s">
        <v>496</v>
      </c>
      <c r="H239" s="228">
        <v>120</v>
      </c>
      <c r="I239" s="229"/>
      <c r="J239" s="230">
        <f>ROUND(I239*H239,2)</f>
        <v>0</v>
      </c>
      <c r="K239" s="231"/>
      <c r="L239" s="41"/>
      <c r="M239" s="232" t="s">
        <v>1</v>
      </c>
      <c r="N239" s="233" t="s">
        <v>40</v>
      </c>
      <c r="O239" s="88"/>
      <c r="P239" s="234">
        <f>O239*H239</f>
        <v>0</v>
      </c>
      <c r="Q239" s="234">
        <v>0</v>
      </c>
      <c r="R239" s="234">
        <f>Q239*H239</f>
        <v>0</v>
      </c>
      <c r="S239" s="234">
        <v>0</v>
      </c>
      <c r="T239" s="23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6" t="s">
        <v>210</v>
      </c>
      <c r="AT239" s="236" t="s">
        <v>146</v>
      </c>
      <c r="AU239" s="236" t="s">
        <v>83</v>
      </c>
      <c r="AY239" s="14" t="s">
        <v>144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4" t="s">
        <v>81</v>
      </c>
      <c r="BK239" s="237">
        <f>ROUND(I239*H239,2)</f>
        <v>0</v>
      </c>
      <c r="BL239" s="14" t="s">
        <v>210</v>
      </c>
      <c r="BM239" s="236" t="s">
        <v>501</v>
      </c>
    </row>
    <row r="240" s="2" customFormat="1" ht="49.05" customHeight="1">
      <c r="A240" s="35"/>
      <c r="B240" s="36"/>
      <c r="C240" s="224" t="s">
        <v>502</v>
      </c>
      <c r="D240" s="224" t="s">
        <v>146</v>
      </c>
      <c r="E240" s="225" t="s">
        <v>503</v>
      </c>
      <c r="F240" s="226" t="s">
        <v>504</v>
      </c>
      <c r="G240" s="227" t="s">
        <v>496</v>
      </c>
      <c r="H240" s="228">
        <v>35</v>
      </c>
      <c r="I240" s="229"/>
      <c r="J240" s="230">
        <f>ROUND(I240*H240,2)</f>
        <v>0</v>
      </c>
      <c r="K240" s="231"/>
      <c r="L240" s="41"/>
      <c r="M240" s="232" t="s">
        <v>1</v>
      </c>
      <c r="N240" s="233" t="s">
        <v>40</v>
      </c>
      <c r="O240" s="88"/>
      <c r="P240" s="234">
        <f>O240*H240</f>
        <v>0</v>
      </c>
      <c r="Q240" s="234">
        <v>0</v>
      </c>
      <c r="R240" s="234">
        <f>Q240*H240</f>
        <v>0</v>
      </c>
      <c r="S240" s="234">
        <v>0</v>
      </c>
      <c r="T240" s="23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6" t="s">
        <v>210</v>
      </c>
      <c r="AT240" s="236" t="s">
        <v>146</v>
      </c>
      <c r="AU240" s="236" t="s">
        <v>83</v>
      </c>
      <c r="AY240" s="14" t="s">
        <v>144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4" t="s">
        <v>81</v>
      </c>
      <c r="BK240" s="237">
        <f>ROUND(I240*H240,2)</f>
        <v>0</v>
      </c>
      <c r="BL240" s="14" t="s">
        <v>210</v>
      </c>
      <c r="BM240" s="236" t="s">
        <v>505</v>
      </c>
    </row>
    <row r="241" s="2" customFormat="1" ht="49.05" customHeight="1">
      <c r="A241" s="35"/>
      <c r="B241" s="36"/>
      <c r="C241" s="224" t="s">
        <v>506</v>
      </c>
      <c r="D241" s="224" t="s">
        <v>146</v>
      </c>
      <c r="E241" s="225" t="s">
        <v>507</v>
      </c>
      <c r="F241" s="226" t="s">
        <v>508</v>
      </c>
      <c r="G241" s="227" t="s">
        <v>496</v>
      </c>
      <c r="H241" s="228">
        <v>42</v>
      </c>
      <c r="I241" s="229"/>
      <c r="J241" s="230">
        <f>ROUND(I241*H241,2)</f>
        <v>0</v>
      </c>
      <c r="K241" s="231"/>
      <c r="L241" s="41"/>
      <c r="M241" s="232" t="s">
        <v>1</v>
      </c>
      <c r="N241" s="233" t="s">
        <v>40</v>
      </c>
      <c r="O241" s="88"/>
      <c r="P241" s="234">
        <f>O241*H241</f>
        <v>0</v>
      </c>
      <c r="Q241" s="234">
        <v>0</v>
      </c>
      <c r="R241" s="234">
        <f>Q241*H241</f>
        <v>0</v>
      </c>
      <c r="S241" s="234">
        <v>0</v>
      </c>
      <c r="T241" s="23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6" t="s">
        <v>210</v>
      </c>
      <c r="AT241" s="236" t="s">
        <v>146</v>
      </c>
      <c r="AU241" s="236" t="s">
        <v>83</v>
      </c>
      <c r="AY241" s="14" t="s">
        <v>144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4" t="s">
        <v>81</v>
      </c>
      <c r="BK241" s="237">
        <f>ROUND(I241*H241,2)</f>
        <v>0</v>
      </c>
      <c r="BL241" s="14" t="s">
        <v>210</v>
      </c>
      <c r="BM241" s="236" t="s">
        <v>509</v>
      </c>
    </row>
    <row r="242" s="2" customFormat="1" ht="49.05" customHeight="1">
      <c r="A242" s="35"/>
      <c r="B242" s="36"/>
      <c r="C242" s="224" t="s">
        <v>510</v>
      </c>
      <c r="D242" s="224" t="s">
        <v>146</v>
      </c>
      <c r="E242" s="225" t="s">
        <v>511</v>
      </c>
      <c r="F242" s="226" t="s">
        <v>512</v>
      </c>
      <c r="G242" s="227" t="s">
        <v>496</v>
      </c>
      <c r="H242" s="228">
        <v>34</v>
      </c>
      <c r="I242" s="229"/>
      <c r="J242" s="230">
        <f>ROUND(I242*H242,2)</f>
        <v>0</v>
      </c>
      <c r="K242" s="231"/>
      <c r="L242" s="41"/>
      <c r="M242" s="232" t="s">
        <v>1</v>
      </c>
      <c r="N242" s="233" t="s">
        <v>40</v>
      </c>
      <c r="O242" s="88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6" t="s">
        <v>210</v>
      </c>
      <c r="AT242" s="236" t="s">
        <v>146</v>
      </c>
      <c r="AU242" s="236" t="s">
        <v>83</v>
      </c>
      <c r="AY242" s="14" t="s">
        <v>144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4" t="s">
        <v>81</v>
      </c>
      <c r="BK242" s="237">
        <f>ROUND(I242*H242,2)</f>
        <v>0</v>
      </c>
      <c r="BL242" s="14" t="s">
        <v>210</v>
      </c>
      <c r="BM242" s="236" t="s">
        <v>513</v>
      </c>
    </row>
    <row r="243" s="2" customFormat="1" ht="49.05" customHeight="1">
      <c r="A243" s="35"/>
      <c r="B243" s="36"/>
      <c r="C243" s="224" t="s">
        <v>514</v>
      </c>
      <c r="D243" s="224" t="s">
        <v>146</v>
      </c>
      <c r="E243" s="225" t="s">
        <v>515</v>
      </c>
      <c r="F243" s="226" t="s">
        <v>516</v>
      </c>
      <c r="G243" s="227" t="s">
        <v>496</v>
      </c>
      <c r="H243" s="228">
        <v>20</v>
      </c>
      <c r="I243" s="229"/>
      <c r="J243" s="230">
        <f>ROUND(I243*H243,2)</f>
        <v>0</v>
      </c>
      <c r="K243" s="231"/>
      <c r="L243" s="41"/>
      <c r="M243" s="232" t="s">
        <v>1</v>
      </c>
      <c r="N243" s="233" t="s">
        <v>40</v>
      </c>
      <c r="O243" s="88"/>
      <c r="P243" s="234">
        <f>O243*H243</f>
        <v>0</v>
      </c>
      <c r="Q243" s="234">
        <v>0</v>
      </c>
      <c r="R243" s="234">
        <f>Q243*H243</f>
        <v>0</v>
      </c>
      <c r="S243" s="234">
        <v>0</v>
      </c>
      <c r="T243" s="23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6" t="s">
        <v>210</v>
      </c>
      <c r="AT243" s="236" t="s">
        <v>146</v>
      </c>
      <c r="AU243" s="236" t="s">
        <v>83</v>
      </c>
      <c r="AY243" s="14" t="s">
        <v>144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4" t="s">
        <v>81</v>
      </c>
      <c r="BK243" s="237">
        <f>ROUND(I243*H243,2)</f>
        <v>0</v>
      </c>
      <c r="BL243" s="14" t="s">
        <v>210</v>
      </c>
      <c r="BM243" s="236" t="s">
        <v>517</v>
      </c>
    </row>
    <row r="244" s="2" customFormat="1" ht="49.05" customHeight="1">
      <c r="A244" s="35"/>
      <c r="B244" s="36"/>
      <c r="C244" s="224" t="s">
        <v>518</v>
      </c>
      <c r="D244" s="224" t="s">
        <v>146</v>
      </c>
      <c r="E244" s="225" t="s">
        <v>519</v>
      </c>
      <c r="F244" s="226" t="s">
        <v>520</v>
      </c>
      <c r="G244" s="227" t="s">
        <v>496</v>
      </c>
      <c r="H244" s="228">
        <v>23</v>
      </c>
      <c r="I244" s="229"/>
      <c r="J244" s="230">
        <f>ROUND(I244*H244,2)</f>
        <v>0</v>
      </c>
      <c r="K244" s="231"/>
      <c r="L244" s="41"/>
      <c r="M244" s="232" t="s">
        <v>1</v>
      </c>
      <c r="N244" s="233" t="s">
        <v>40</v>
      </c>
      <c r="O244" s="88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6" t="s">
        <v>210</v>
      </c>
      <c r="AT244" s="236" t="s">
        <v>146</v>
      </c>
      <c r="AU244" s="236" t="s">
        <v>83</v>
      </c>
      <c r="AY244" s="14" t="s">
        <v>144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4" t="s">
        <v>81</v>
      </c>
      <c r="BK244" s="237">
        <f>ROUND(I244*H244,2)</f>
        <v>0</v>
      </c>
      <c r="BL244" s="14" t="s">
        <v>210</v>
      </c>
      <c r="BM244" s="236" t="s">
        <v>521</v>
      </c>
    </row>
    <row r="245" s="2" customFormat="1" ht="49.05" customHeight="1">
      <c r="A245" s="35"/>
      <c r="B245" s="36"/>
      <c r="C245" s="224" t="s">
        <v>522</v>
      </c>
      <c r="D245" s="224" t="s">
        <v>146</v>
      </c>
      <c r="E245" s="225" t="s">
        <v>523</v>
      </c>
      <c r="F245" s="226" t="s">
        <v>524</v>
      </c>
      <c r="G245" s="227" t="s">
        <v>496</v>
      </c>
      <c r="H245" s="228">
        <v>19</v>
      </c>
      <c r="I245" s="229"/>
      <c r="J245" s="230">
        <f>ROUND(I245*H245,2)</f>
        <v>0</v>
      </c>
      <c r="K245" s="231"/>
      <c r="L245" s="41"/>
      <c r="M245" s="232" t="s">
        <v>1</v>
      </c>
      <c r="N245" s="233" t="s">
        <v>40</v>
      </c>
      <c r="O245" s="88"/>
      <c r="P245" s="234">
        <f>O245*H245</f>
        <v>0</v>
      </c>
      <c r="Q245" s="234">
        <v>0</v>
      </c>
      <c r="R245" s="234">
        <f>Q245*H245</f>
        <v>0</v>
      </c>
      <c r="S245" s="234">
        <v>0</v>
      </c>
      <c r="T245" s="23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6" t="s">
        <v>210</v>
      </c>
      <c r="AT245" s="236" t="s">
        <v>146</v>
      </c>
      <c r="AU245" s="236" t="s">
        <v>83</v>
      </c>
      <c r="AY245" s="14" t="s">
        <v>144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4" t="s">
        <v>81</v>
      </c>
      <c r="BK245" s="237">
        <f>ROUND(I245*H245,2)</f>
        <v>0</v>
      </c>
      <c r="BL245" s="14" t="s">
        <v>210</v>
      </c>
      <c r="BM245" s="236" t="s">
        <v>525</v>
      </c>
    </row>
    <row r="246" s="2" customFormat="1" ht="49.05" customHeight="1">
      <c r="A246" s="35"/>
      <c r="B246" s="36"/>
      <c r="C246" s="224" t="s">
        <v>526</v>
      </c>
      <c r="D246" s="224" t="s">
        <v>146</v>
      </c>
      <c r="E246" s="225" t="s">
        <v>527</v>
      </c>
      <c r="F246" s="226" t="s">
        <v>528</v>
      </c>
      <c r="G246" s="227" t="s">
        <v>496</v>
      </c>
      <c r="H246" s="228">
        <v>15</v>
      </c>
      <c r="I246" s="229"/>
      <c r="J246" s="230">
        <f>ROUND(I246*H246,2)</f>
        <v>0</v>
      </c>
      <c r="K246" s="231"/>
      <c r="L246" s="41"/>
      <c r="M246" s="232" t="s">
        <v>1</v>
      </c>
      <c r="N246" s="233" t="s">
        <v>40</v>
      </c>
      <c r="O246" s="88"/>
      <c r="P246" s="234">
        <f>O246*H246</f>
        <v>0</v>
      </c>
      <c r="Q246" s="234">
        <v>0</v>
      </c>
      <c r="R246" s="234">
        <f>Q246*H246</f>
        <v>0</v>
      </c>
      <c r="S246" s="234">
        <v>0</v>
      </c>
      <c r="T246" s="23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6" t="s">
        <v>210</v>
      </c>
      <c r="AT246" s="236" t="s">
        <v>146</v>
      </c>
      <c r="AU246" s="236" t="s">
        <v>83</v>
      </c>
      <c r="AY246" s="14" t="s">
        <v>144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4" t="s">
        <v>81</v>
      </c>
      <c r="BK246" s="237">
        <f>ROUND(I246*H246,2)</f>
        <v>0</v>
      </c>
      <c r="BL246" s="14" t="s">
        <v>210</v>
      </c>
      <c r="BM246" s="236" t="s">
        <v>529</v>
      </c>
    </row>
    <row r="247" s="2" customFormat="1" ht="37.8" customHeight="1">
      <c r="A247" s="35"/>
      <c r="B247" s="36"/>
      <c r="C247" s="224" t="s">
        <v>530</v>
      </c>
      <c r="D247" s="224" t="s">
        <v>146</v>
      </c>
      <c r="E247" s="225" t="s">
        <v>531</v>
      </c>
      <c r="F247" s="226" t="s">
        <v>532</v>
      </c>
      <c r="G247" s="227" t="s">
        <v>246</v>
      </c>
      <c r="H247" s="228">
        <v>1</v>
      </c>
      <c r="I247" s="229"/>
      <c r="J247" s="230">
        <f>ROUND(I247*H247,2)</f>
        <v>0</v>
      </c>
      <c r="K247" s="231"/>
      <c r="L247" s="41"/>
      <c r="M247" s="232" t="s">
        <v>1</v>
      </c>
      <c r="N247" s="233" t="s">
        <v>40</v>
      </c>
      <c r="O247" s="88"/>
      <c r="P247" s="234">
        <f>O247*H247</f>
        <v>0</v>
      </c>
      <c r="Q247" s="234">
        <v>0</v>
      </c>
      <c r="R247" s="234">
        <f>Q247*H247</f>
        <v>0</v>
      </c>
      <c r="S247" s="234">
        <v>0</v>
      </c>
      <c r="T247" s="23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6" t="s">
        <v>210</v>
      </c>
      <c r="AT247" s="236" t="s">
        <v>146</v>
      </c>
      <c r="AU247" s="236" t="s">
        <v>83</v>
      </c>
      <c r="AY247" s="14" t="s">
        <v>144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4" t="s">
        <v>81</v>
      </c>
      <c r="BK247" s="237">
        <f>ROUND(I247*H247,2)</f>
        <v>0</v>
      </c>
      <c r="BL247" s="14" t="s">
        <v>210</v>
      </c>
      <c r="BM247" s="236" t="s">
        <v>533</v>
      </c>
    </row>
    <row r="248" s="2" customFormat="1" ht="49.05" customHeight="1">
      <c r="A248" s="35"/>
      <c r="B248" s="36"/>
      <c r="C248" s="224" t="s">
        <v>534</v>
      </c>
      <c r="D248" s="224" t="s">
        <v>146</v>
      </c>
      <c r="E248" s="225" t="s">
        <v>535</v>
      </c>
      <c r="F248" s="226" t="s">
        <v>536</v>
      </c>
      <c r="G248" s="227" t="s">
        <v>496</v>
      </c>
      <c r="H248" s="228">
        <v>480</v>
      </c>
      <c r="I248" s="229"/>
      <c r="J248" s="230">
        <f>ROUND(I248*H248,2)</f>
        <v>0</v>
      </c>
      <c r="K248" s="231"/>
      <c r="L248" s="41"/>
      <c r="M248" s="232" t="s">
        <v>1</v>
      </c>
      <c r="N248" s="233" t="s">
        <v>40</v>
      </c>
      <c r="O248" s="88"/>
      <c r="P248" s="234">
        <f>O248*H248</f>
        <v>0</v>
      </c>
      <c r="Q248" s="234">
        <v>0</v>
      </c>
      <c r="R248" s="234">
        <f>Q248*H248</f>
        <v>0</v>
      </c>
      <c r="S248" s="234">
        <v>0</v>
      </c>
      <c r="T248" s="23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6" t="s">
        <v>210</v>
      </c>
      <c r="AT248" s="236" t="s">
        <v>146</v>
      </c>
      <c r="AU248" s="236" t="s">
        <v>83</v>
      </c>
      <c r="AY248" s="14" t="s">
        <v>144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4" t="s">
        <v>81</v>
      </c>
      <c r="BK248" s="237">
        <f>ROUND(I248*H248,2)</f>
        <v>0</v>
      </c>
      <c r="BL248" s="14" t="s">
        <v>210</v>
      </c>
      <c r="BM248" s="236" t="s">
        <v>537</v>
      </c>
    </row>
    <row r="249" s="2" customFormat="1" ht="49.05" customHeight="1">
      <c r="A249" s="35"/>
      <c r="B249" s="36"/>
      <c r="C249" s="224" t="s">
        <v>538</v>
      </c>
      <c r="D249" s="224" t="s">
        <v>146</v>
      </c>
      <c r="E249" s="225" t="s">
        <v>539</v>
      </c>
      <c r="F249" s="226" t="s">
        <v>540</v>
      </c>
      <c r="G249" s="227" t="s">
        <v>496</v>
      </c>
      <c r="H249" s="228">
        <v>250</v>
      </c>
      <c r="I249" s="229"/>
      <c r="J249" s="230">
        <f>ROUND(I249*H249,2)</f>
        <v>0</v>
      </c>
      <c r="K249" s="231"/>
      <c r="L249" s="41"/>
      <c r="M249" s="232" t="s">
        <v>1</v>
      </c>
      <c r="N249" s="233" t="s">
        <v>40</v>
      </c>
      <c r="O249" s="88"/>
      <c r="P249" s="234">
        <f>O249*H249</f>
        <v>0</v>
      </c>
      <c r="Q249" s="234">
        <v>0</v>
      </c>
      <c r="R249" s="234">
        <f>Q249*H249</f>
        <v>0</v>
      </c>
      <c r="S249" s="234">
        <v>0</v>
      </c>
      <c r="T249" s="23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6" t="s">
        <v>210</v>
      </c>
      <c r="AT249" s="236" t="s">
        <v>146</v>
      </c>
      <c r="AU249" s="236" t="s">
        <v>83</v>
      </c>
      <c r="AY249" s="14" t="s">
        <v>144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4" t="s">
        <v>81</v>
      </c>
      <c r="BK249" s="237">
        <f>ROUND(I249*H249,2)</f>
        <v>0</v>
      </c>
      <c r="BL249" s="14" t="s">
        <v>210</v>
      </c>
      <c r="BM249" s="236" t="s">
        <v>541</v>
      </c>
    </row>
    <row r="250" s="2" customFormat="1" ht="49.05" customHeight="1">
      <c r="A250" s="35"/>
      <c r="B250" s="36"/>
      <c r="C250" s="224" t="s">
        <v>542</v>
      </c>
      <c r="D250" s="224" t="s">
        <v>146</v>
      </c>
      <c r="E250" s="225" t="s">
        <v>543</v>
      </c>
      <c r="F250" s="226" t="s">
        <v>544</v>
      </c>
      <c r="G250" s="227" t="s">
        <v>496</v>
      </c>
      <c r="H250" s="228">
        <v>220</v>
      </c>
      <c r="I250" s="229"/>
      <c r="J250" s="230">
        <f>ROUND(I250*H250,2)</f>
        <v>0</v>
      </c>
      <c r="K250" s="231"/>
      <c r="L250" s="41"/>
      <c r="M250" s="232" t="s">
        <v>1</v>
      </c>
      <c r="N250" s="233" t="s">
        <v>40</v>
      </c>
      <c r="O250" s="88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6" t="s">
        <v>210</v>
      </c>
      <c r="AT250" s="236" t="s">
        <v>146</v>
      </c>
      <c r="AU250" s="236" t="s">
        <v>83</v>
      </c>
      <c r="AY250" s="14" t="s">
        <v>144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4" t="s">
        <v>81</v>
      </c>
      <c r="BK250" s="237">
        <f>ROUND(I250*H250,2)</f>
        <v>0</v>
      </c>
      <c r="BL250" s="14" t="s">
        <v>210</v>
      </c>
      <c r="BM250" s="236" t="s">
        <v>545</v>
      </c>
    </row>
    <row r="251" s="2" customFormat="1" ht="16.5" customHeight="1">
      <c r="A251" s="35"/>
      <c r="B251" s="36"/>
      <c r="C251" s="224" t="s">
        <v>546</v>
      </c>
      <c r="D251" s="224" t="s">
        <v>146</v>
      </c>
      <c r="E251" s="225" t="s">
        <v>547</v>
      </c>
      <c r="F251" s="226" t="s">
        <v>548</v>
      </c>
      <c r="G251" s="227" t="s">
        <v>176</v>
      </c>
      <c r="H251" s="228">
        <v>8.9000000000000004</v>
      </c>
      <c r="I251" s="229"/>
      <c r="J251" s="230">
        <f>ROUND(I251*H251,2)</f>
        <v>0</v>
      </c>
      <c r="K251" s="231"/>
      <c r="L251" s="41"/>
      <c r="M251" s="232" t="s">
        <v>1</v>
      </c>
      <c r="N251" s="233" t="s">
        <v>40</v>
      </c>
      <c r="O251" s="88"/>
      <c r="P251" s="234">
        <f>O251*H251</f>
        <v>0</v>
      </c>
      <c r="Q251" s="234">
        <v>0</v>
      </c>
      <c r="R251" s="234">
        <f>Q251*H251</f>
        <v>0</v>
      </c>
      <c r="S251" s="234">
        <v>0.02</v>
      </c>
      <c r="T251" s="235">
        <f>S251*H251</f>
        <v>0.17800000000000002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6" t="s">
        <v>210</v>
      </c>
      <c r="AT251" s="236" t="s">
        <v>146</v>
      </c>
      <c r="AU251" s="236" t="s">
        <v>83</v>
      </c>
      <c r="AY251" s="14" t="s">
        <v>144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4" t="s">
        <v>81</v>
      </c>
      <c r="BK251" s="237">
        <f>ROUND(I251*H251,2)</f>
        <v>0</v>
      </c>
      <c r="BL251" s="14" t="s">
        <v>210</v>
      </c>
      <c r="BM251" s="236" t="s">
        <v>549</v>
      </c>
    </row>
    <row r="252" s="12" customFormat="1" ht="22.8" customHeight="1">
      <c r="A252" s="12"/>
      <c r="B252" s="208"/>
      <c r="C252" s="209"/>
      <c r="D252" s="210" t="s">
        <v>74</v>
      </c>
      <c r="E252" s="222" t="s">
        <v>550</v>
      </c>
      <c r="F252" s="222" t="s">
        <v>551</v>
      </c>
      <c r="G252" s="209"/>
      <c r="H252" s="209"/>
      <c r="I252" s="212"/>
      <c r="J252" s="223">
        <f>BK252</f>
        <v>0</v>
      </c>
      <c r="K252" s="209"/>
      <c r="L252" s="214"/>
      <c r="M252" s="215"/>
      <c r="N252" s="216"/>
      <c r="O252" s="216"/>
      <c r="P252" s="217">
        <f>SUM(P253:P259)</f>
        <v>0</v>
      </c>
      <c r="Q252" s="216"/>
      <c r="R252" s="217">
        <f>SUM(R253:R259)</f>
        <v>0.16345199999999999</v>
      </c>
      <c r="S252" s="216"/>
      <c r="T252" s="218">
        <f>SUM(T253:T259)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9" t="s">
        <v>83</v>
      </c>
      <c r="AT252" s="220" t="s">
        <v>74</v>
      </c>
      <c r="AU252" s="220" t="s">
        <v>81</v>
      </c>
      <c r="AY252" s="219" t="s">
        <v>144</v>
      </c>
      <c r="BK252" s="221">
        <f>SUM(BK253:BK259)</f>
        <v>0</v>
      </c>
    </row>
    <row r="253" s="2" customFormat="1" ht="16.5" customHeight="1">
      <c r="A253" s="35"/>
      <c r="B253" s="36"/>
      <c r="C253" s="224" t="s">
        <v>552</v>
      </c>
      <c r="D253" s="224" t="s">
        <v>146</v>
      </c>
      <c r="E253" s="225" t="s">
        <v>553</v>
      </c>
      <c r="F253" s="226" t="s">
        <v>554</v>
      </c>
      <c r="G253" s="227" t="s">
        <v>176</v>
      </c>
      <c r="H253" s="228">
        <v>6</v>
      </c>
      <c r="I253" s="229"/>
      <c r="J253" s="230">
        <f>ROUND(I253*H253,2)</f>
        <v>0</v>
      </c>
      <c r="K253" s="231"/>
      <c r="L253" s="41"/>
      <c r="M253" s="232" t="s">
        <v>1</v>
      </c>
      <c r="N253" s="233" t="s">
        <v>40</v>
      </c>
      <c r="O253" s="88"/>
      <c r="P253" s="234">
        <f>O253*H253</f>
        <v>0</v>
      </c>
      <c r="Q253" s="234">
        <v>0.00029999999999999997</v>
      </c>
      <c r="R253" s="234">
        <f>Q253*H253</f>
        <v>0.0018</v>
      </c>
      <c r="S253" s="234">
        <v>0</v>
      </c>
      <c r="T253" s="23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6" t="s">
        <v>210</v>
      </c>
      <c r="AT253" s="236" t="s">
        <v>146</v>
      </c>
      <c r="AU253" s="236" t="s">
        <v>83</v>
      </c>
      <c r="AY253" s="14" t="s">
        <v>144</v>
      </c>
      <c r="BE253" s="237">
        <f>IF(N253="základní",J253,0)</f>
        <v>0</v>
      </c>
      <c r="BF253" s="237">
        <f>IF(N253="snížená",J253,0)</f>
        <v>0</v>
      </c>
      <c r="BG253" s="237">
        <f>IF(N253="zákl. přenesená",J253,0)</f>
        <v>0</v>
      </c>
      <c r="BH253" s="237">
        <f>IF(N253="sníž. přenesená",J253,0)</f>
        <v>0</v>
      </c>
      <c r="BI253" s="237">
        <f>IF(N253="nulová",J253,0)</f>
        <v>0</v>
      </c>
      <c r="BJ253" s="14" t="s">
        <v>81</v>
      </c>
      <c r="BK253" s="237">
        <f>ROUND(I253*H253,2)</f>
        <v>0</v>
      </c>
      <c r="BL253" s="14" t="s">
        <v>210</v>
      </c>
      <c r="BM253" s="236" t="s">
        <v>555</v>
      </c>
    </row>
    <row r="254" s="2" customFormat="1" ht="24.15" customHeight="1">
      <c r="A254" s="35"/>
      <c r="B254" s="36"/>
      <c r="C254" s="224" t="s">
        <v>556</v>
      </c>
      <c r="D254" s="224" t="s">
        <v>146</v>
      </c>
      <c r="E254" s="225" t="s">
        <v>557</v>
      </c>
      <c r="F254" s="226" t="s">
        <v>558</v>
      </c>
      <c r="G254" s="227" t="s">
        <v>251</v>
      </c>
      <c r="H254" s="228">
        <v>5.9000000000000004</v>
      </c>
      <c r="I254" s="229"/>
      <c r="J254" s="230">
        <f>ROUND(I254*H254,2)</f>
        <v>0</v>
      </c>
      <c r="K254" s="231"/>
      <c r="L254" s="41"/>
      <c r="M254" s="232" t="s">
        <v>1</v>
      </c>
      <c r="N254" s="233" t="s">
        <v>40</v>
      </c>
      <c r="O254" s="88"/>
      <c r="P254" s="234">
        <f>O254*H254</f>
        <v>0</v>
      </c>
      <c r="Q254" s="234">
        <v>0.0015299999999999999</v>
      </c>
      <c r="R254" s="234">
        <f>Q254*H254</f>
        <v>0.0090270000000000003</v>
      </c>
      <c r="S254" s="234">
        <v>0</v>
      </c>
      <c r="T254" s="23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6" t="s">
        <v>210</v>
      </c>
      <c r="AT254" s="236" t="s">
        <v>146</v>
      </c>
      <c r="AU254" s="236" t="s">
        <v>83</v>
      </c>
      <c r="AY254" s="14" t="s">
        <v>144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4" t="s">
        <v>81</v>
      </c>
      <c r="BK254" s="237">
        <f>ROUND(I254*H254,2)</f>
        <v>0</v>
      </c>
      <c r="BL254" s="14" t="s">
        <v>210</v>
      </c>
      <c r="BM254" s="236" t="s">
        <v>559</v>
      </c>
    </row>
    <row r="255" s="2" customFormat="1" ht="24.15" customHeight="1">
      <c r="A255" s="35"/>
      <c r="B255" s="36"/>
      <c r="C255" s="224" t="s">
        <v>560</v>
      </c>
      <c r="D255" s="224" t="s">
        <v>146</v>
      </c>
      <c r="E255" s="225" t="s">
        <v>561</v>
      </c>
      <c r="F255" s="226" t="s">
        <v>562</v>
      </c>
      <c r="G255" s="227" t="s">
        <v>251</v>
      </c>
      <c r="H255" s="228">
        <v>5.0999999999999996</v>
      </c>
      <c r="I255" s="229"/>
      <c r="J255" s="230">
        <f>ROUND(I255*H255,2)</f>
        <v>0</v>
      </c>
      <c r="K255" s="231"/>
      <c r="L255" s="41"/>
      <c r="M255" s="232" t="s">
        <v>1</v>
      </c>
      <c r="N255" s="233" t="s">
        <v>40</v>
      </c>
      <c r="O255" s="88"/>
      <c r="P255" s="234">
        <f>O255*H255</f>
        <v>0</v>
      </c>
      <c r="Q255" s="234">
        <v>0.00075000000000000002</v>
      </c>
      <c r="R255" s="234">
        <f>Q255*H255</f>
        <v>0.0038249999999999998</v>
      </c>
      <c r="S255" s="234">
        <v>0</v>
      </c>
      <c r="T255" s="23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6" t="s">
        <v>210</v>
      </c>
      <c r="AT255" s="236" t="s">
        <v>146</v>
      </c>
      <c r="AU255" s="236" t="s">
        <v>83</v>
      </c>
      <c r="AY255" s="14" t="s">
        <v>144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4" t="s">
        <v>81</v>
      </c>
      <c r="BK255" s="237">
        <f>ROUND(I255*H255,2)</f>
        <v>0</v>
      </c>
      <c r="BL255" s="14" t="s">
        <v>210</v>
      </c>
      <c r="BM255" s="236" t="s">
        <v>563</v>
      </c>
    </row>
    <row r="256" s="2" customFormat="1" ht="21.75" customHeight="1">
      <c r="A256" s="35"/>
      <c r="B256" s="36"/>
      <c r="C256" s="238" t="s">
        <v>564</v>
      </c>
      <c r="D256" s="238" t="s">
        <v>343</v>
      </c>
      <c r="E256" s="239" t="s">
        <v>565</v>
      </c>
      <c r="F256" s="240" t="s">
        <v>566</v>
      </c>
      <c r="G256" s="241" t="s">
        <v>176</v>
      </c>
      <c r="H256" s="242">
        <v>6.5999999999999996</v>
      </c>
      <c r="I256" s="243"/>
      <c r="J256" s="244">
        <f>ROUND(I256*H256,2)</f>
        <v>0</v>
      </c>
      <c r="K256" s="245"/>
      <c r="L256" s="246"/>
      <c r="M256" s="247" t="s">
        <v>1</v>
      </c>
      <c r="N256" s="248" t="s">
        <v>40</v>
      </c>
      <c r="O256" s="88"/>
      <c r="P256" s="234">
        <f>O256*H256</f>
        <v>0</v>
      </c>
      <c r="Q256" s="234">
        <v>0.022499999999999999</v>
      </c>
      <c r="R256" s="234">
        <f>Q256*H256</f>
        <v>0.14849999999999999</v>
      </c>
      <c r="S256" s="234">
        <v>0</v>
      </c>
      <c r="T256" s="23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6" t="s">
        <v>278</v>
      </c>
      <c r="AT256" s="236" t="s">
        <v>343</v>
      </c>
      <c r="AU256" s="236" t="s">
        <v>83</v>
      </c>
      <c r="AY256" s="14" t="s">
        <v>144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4" t="s">
        <v>81</v>
      </c>
      <c r="BK256" s="237">
        <f>ROUND(I256*H256,2)</f>
        <v>0</v>
      </c>
      <c r="BL256" s="14" t="s">
        <v>210</v>
      </c>
      <c r="BM256" s="236" t="s">
        <v>567</v>
      </c>
    </row>
    <row r="257" s="2" customFormat="1" ht="37.8" customHeight="1">
      <c r="A257" s="35"/>
      <c r="B257" s="36"/>
      <c r="C257" s="224" t="s">
        <v>568</v>
      </c>
      <c r="D257" s="224" t="s">
        <v>146</v>
      </c>
      <c r="E257" s="225" t="s">
        <v>569</v>
      </c>
      <c r="F257" s="226" t="s">
        <v>570</v>
      </c>
      <c r="G257" s="227" t="s">
        <v>176</v>
      </c>
      <c r="H257" s="228">
        <v>6</v>
      </c>
      <c r="I257" s="229"/>
      <c r="J257" s="230">
        <f>ROUND(I257*H257,2)</f>
        <v>0</v>
      </c>
      <c r="K257" s="231"/>
      <c r="L257" s="41"/>
      <c r="M257" s="232" t="s">
        <v>1</v>
      </c>
      <c r="N257" s="233" t="s">
        <v>40</v>
      </c>
      <c r="O257" s="88"/>
      <c r="P257" s="234">
        <f>O257*H257</f>
        <v>0</v>
      </c>
      <c r="Q257" s="234">
        <v>0</v>
      </c>
      <c r="R257" s="234">
        <f>Q257*H257</f>
        <v>0</v>
      </c>
      <c r="S257" s="234">
        <v>0</v>
      </c>
      <c r="T257" s="23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6" t="s">
        <v>210</v>
      </c>
      <c r="AT257" s="236" t="s">
        <v>146</v>
      </c>
      <c r="AU257" s="236" t="s">
        <v>83</v>
      </c>
      <c r="AY257" s="14" t="s">
        <v>144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4" t="s">
        <v>81</v>
      </c>
      <c r="BK257" s="237">
        <f>ROUND(I257*H257,2)</f>
        <v>0</v>
      </c>
      <c r="BL257" s="14" t="s">
        <v>210</v>
      </c>
      <c r="BM257" s="236" t="s">
        <v>571</v>
      </c>
    </row>
    <row r="258" s="2" customFormat="1" ht="24.15" customHeight="1">
      <c r="A258" s="35"/>
      <c r="B258" s="36"/>
      <c r="C258" s="224" t="s">
        <v>572</v>
      </c>
      <c r="D258" s="224" t="s">
        <v>146</v>
      </c>
      <c r="E258" s="225" t="s">
        <v>573</v>
      </c>
      <c r="F258" s="226" t="s">
        <v>574</v>
      </c>
      <c r="G258" s="227" t="s">
        <v>176</v>
      </c>
      <c r="H258" s="228">
        <v>6</v>
      </c>
      <c r="I258" s="229"/>
      <c r="J258" s="230">
        <f>ROUND(I258*H258,2)</f>
        <v>0</v>
      </c>
      <c r="K258" s="231"/>
      <c r="L258" s="41"/>
      <c r="M258" s="232" t="s">
        <v>1</v>
      </c>
      <c r="N258" s="233" t="s">
        <v>40</v>
      </c>
      <c r="O258" s="88"/>
      <c r="P258" s="234">
        <f>O258*H258</f>
        <v>0</v>
      </c>
      <c r="Q258" s="234">
        <v>5.0000000000000002E-05</v>
      </c>
      <c r="R258" s="234">
        <f>Q258*H258</f>
        <v>0.00030000000000000003</v>
      </c>
      <c r="S258" s="234">
        <v>0</v>
      </c>
      <c r="T258" s="23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6" t="s">
        <v>210</v>
      </c>
      <c r="AT258" s="236" t="s">
        <v>146</v>
      </c>
      <c r="AU258" s="236" t="s">
        <v>83</v>
      </c>
      <c r="AY258" s="14" t="s">
        <v>144</v>
      </c>
      <c r="BE258" s="237">
        <f>IF(N258="základní",J258,0)</f>
        <v>0</v>
      </c>
      <c r="BF258" s="237">
        <f>IF(N258="snížená",J258,0)</f>
        <v>0</v>
      </c>
      <c r="BG258" s="237">
        <f>IF(N258="zákl. přenesená",J258,0)</f>
        <v>0</v>
      </c>
      <c r="BH258" s="237">
        <f>IF(N258="sníž. přenesená",J258,0)</f>
        <v>0</v>
      </c>
      <c r="BI258" s="237">
        <f>IF(N258="nulová",J258,0)</f>
        <v>0</v>
      </c>
      <c r="BJ258" s="14" t="s">
        <v>81</v>
      </c>
      <c r="BK258" s="237">
        <f>ROUND(I258*H258,2)</f>
        <v>0</v>
      </c>
      <c r="BL258" s="14" t="s">
        <v>210</v>
      </c>
      <c r="BM258" s="236" t="s">
        <v>575</v>
      </c>
    </row>
    <row r="259" s="2" customFormat="1" ht="24.15" customHeight="1">
      <c r="A259" s="35"/>
      <c r="B259" s="36"/>
      <c r="C259" s="224" t="s">
        <v>576</v>
      </c>
      <c r="D259" s="224" t="s">
        <v>146</v>
      </c>
      <c r="E259" s="225" t="s">
        <v>577</v>
      </c>
      <c r="F259" s="226" t="s">
        <v>578</v>
      </c>
      <c r="G259" s="227" t="s">
        <v>362</v>
      </c>
      <c r="H259" s="249"/>
      <c r="I259" s="229"/>
      <c r="J259" s="230">
        <f>ROUND(I259*H259,2)</f>
        <v>0</v>
      </c>
      <c r="K259" s="231"/>
      <c r="L259" s="41"/>
      <c r="M259" s="232" t="s">
        <v>1</v>
      </c>
      <c r="N259" s="233" t="s">
        <v>40</v>
      </c>
      <c r="O259" s="88"/>
      <c r="P259" s="234">
        <f>O259*H259</f>
        <v>0</v>
      </c>
      <c r="Q259" s="234">
        <v>0</v>
      </c>
      <c r="R259" s="234">
        <f>Q259*H259</f>
        <v>0</v>
      </c>
      <c r="S259" s="234">
        <v>0</v>
      </c>
      <c r="T259" s="23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6" t="s">
        <v>210</v>
      </c>
      <c r="AT259" s="236" t="s">
        <v>146</v>
      </c>
      <c r="AU259" s="236" t="s">
        <v>83</v>
      </c>
      <c r="AY259" s="14" t="s">
        <v>144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4" t="s">
        <v>81</v>
      </c>
      <c r="BK259" s="237">
        <f>ROUND(I259*H259,2)</f>
        <v>0</v>
      </c>
      <c r="BL259" s="14" t="s">
        <v>210</v>
      </c>
      <c r="BM259" s="236" t="s">
        <v>579</v>
      </c>
    </row>
    <row r="260" s="12" customFormat="1" ht="22.8" customHeight="1">
      <c r="A260" s="12"/>
      <c r="B260" s="208"/>
      <c r="C260" s="209"/>
      <c r="D260" s="210" t="s">
        <v>74</v>
      </c>
      <c r="E260" s="222" t="s">
        <v>580</v>
      </c>
      <c r="F260" s="222" t="s">
        <v>581</v>
      </c>
      <c r="G260" s="209"/>
      <c r="H260" s="209"/>
      <c r="I260" s="212"/>
      <c r="J260" s="223">
        <f>BK260</f>
        <v>0</v>
      </c>
      <c r="K260" s="209"/>
      <c r="L260" s="214"/>
      <c r="M260" s="215"/>
      <c r="N260" s="216"/>
      <c r="O260" s="216"/>
      <c r="P260" s="217">
        <f>SUM(P261:P266)</f>
        <v>0</v>
      </c>
      <c r="Q260" s="216"/>
      <c r="R260" s="217">
        <f>SUM(R261:R266)</f>
        <v>0.06729924000000001</v>
      </c>
      <c r="S260" s="216"/>
      <c r="T260" s="218">
        <f>SUM(T261:T266)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9" t="s">
        <v>83</v>
      </c>
      <c r="AT260" s="220" t="s">
        <v>74</v>
      </c>
      <c r="AU260" s="220" t="s">
        <v>81</v>
      </c>
      <c r="AY260" s="219" t="s">
        <v>144</v>
      </c>
      <c r="BK260" s="221">
        <f>SUM(BK261:BK266)</f>
        <v>0</v>
      </c>
    </row>
    <row r="261" s="2" customFormat="1" ht="24.15" customHeight="1">
      <c r="A261" s="35"/>
      <c r="B261" s="36"/>
      <c r="C261" s="224" t="s">
        <v>582</v>
      </c>
      <c r="D261" s="224" t="s">
        <v>146</v>
      </c>
      <c r="E261" s="225" t="s">
        <v>583</v>
      </c>
      <c r="F261" s="226" t="s">
        <v>584</v>
      </c>
      <c r="G261" s="227" t="s">
        <v>176</v>
      </c>
      <c r="H261" s="228">
        <v>38.002000000000002</v>
      </c>
      <c r="I261" s="229"/>
      <c r="J261" s="230">
        <f>ROUND(I261*H261,2)</f>
        <v>0</v>
      </c>
      <c r="K261" s="231"/>
      <c r="L261" s="41"/>
      <c r="M261" s="232" t="s">
        <v>1</v>
      </c>
      <c r="N261" s="233" t="s">
        <v>40</v>
      </c>
      <c r="O261" s="88"/>
      <c r="P261" s="234">
        <f>O261*H261</f>
        <v>0</v>
      </c>
      <c r="Q261" s="234">
        <v>8.0000000000000007E-05</v>
      </c>
      <c r="R261" s="234">
        <f>Q261*H261</f>
        <v>0.0030401600000000005</v>
      </c>
      <c r="S261" s="234">
        <v>0</v>
      </c>
      <c r="T261" s="23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6" t="s">
        <v>210</v>
      </c>
      <c r="AT261" s="236" t="s">
        <v>146</v>
      </c>
      <c r="AU261" s="236" t="s">
        <v>83</v>
      </c>
      <c r="AY261" s="14" t="s">
        <v>144</v>
      </c>
      <c r="BE261" s="237">
        <f>IF(N261="základní",J261,0)</f>
        <v>0</v>
      </c>
      <c r="BF261" s="237">
        <f>IF(N261="snížená",J261,0)</f>
        <v>0</v>
      </c>
      <c r="BG261" s="237">
        <f>IF(N261="zákl. přenesená",J261,0)</f>
        <v>0</v>
      </c>
      <c r="BH261" s="237">
        <f>IF(N261="sníž. přenesená",J261,0)</f>
        <v>0</v>
      </c>
      <c r="BI261" s="237">
        <f>IF(N261="nulová",J261,0)</f>
        <v>0</v>
      </c>
      <c r="BJ261" s="14" t="s">
        <v>81</v>
      </c>
      <c r="BK261" s="237">
        <f>ROUND(I261*H261,2)</f>
        <v>0</v>
      </c>
      <c r="BL261" s="14" t="s">
        <v>210</v>
      </c>
      <c r="BM261" s="236" t="s">
        <v>585</v>
      </c>
    </row>
    <row r="262" s="2" customFormat="1" ht="24.15" customHeight="1">
      <c r="A262" s="35"/>
      <c r="B262" s="36"/>
      <c r="C262" s="224" t="s">
        <v>586</v>
      </c>
      <c r="D262" s="224" t="s">
        <v>146</v>
      </c>
      <c r="E262" s="225" t="s">
        <v>587</v>
      </c>
      <c r="F262" s="226" t="s">
        <v>588</v>
      </c>
      <c r="G262" s="227" t="s">
        <v>176</v>
      </c>
      <c r="H262" s="228">
        <v>38.002000000000002</v>
      </c>
      <c r="I262" s="229"/>
      <c r="J262" s="230">
        <f>ROUND(I262*H262,2)</f>
        <v>0</v>
      </c>
      <c r="K262" s="231"/>
      <c r="L262" s="41"/>
      <c r="M262" s="232" t="s">
        <v>1</v>
      </c>
      <c r="N262" s="233" t="s">
        <v>40</v>
      </c>
      <c r="O262" s="88"/>
      <c r="P262" s="234">
        <f>O262*H262</f>
        <v>0</v>
      </c>
      <c r="Q262" s="234">
        <v>0.00011</v>
      </c>
      <c r="R262" s="234">
        <f>Q262*H262</f>
        <v>0.0041802200000000001</v>
      </c>
      <c r="S262" s="234">
        <v>0</v>
      </c>
      <c r="T262" s="23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6" t="s">
        <v>210</v>
      </c>
      <c r="AT262" s="236" t="s">
        <v>146</v>
      </c>
      <c r="AU262" s="236" t="s">
        <v>83</v>
      </c>
      <c r="AY262" s="14" t="s">
        <v>144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4" t="s">
        <v>81</v>
      </c>
      <c r="BK262" s="237">
        <f>ROUND(I262*H262,2)</f>
        <v>0</v>
      </c>
      <c r="BL262" s="14" t="s">
        <v>210</v>
      </c>
      <c r="BM262" s="236" t="s">
        <v>589</v>
      </c>
    </row>
    <row r="263" s="2" customFormat="1" ht="24.15" customHeight="1">
      <c r="A263" s="35"/>
      <c r="B263" s="36"/>
      <c r="C263" s="224" t="s">
        <v>590</v>
      </c>
      <c r="D263" s="224" t="s">
        <v>146</v>
      </c>
      <c r="E263" s="225" t="s">
        <v>591</v>
      </c>
      <c r="F263" s="226" t="s">
        <v>592</v>
      </c>
      <c r="G263" s="227" t="s">
        <v>176</v>
      </c>
      <c r="H263" s="228">
        <v>38.002000000000002</v>
      </c>
      <c r="I263" s="229"/>
      <c r="J263" s="230">
        <f>ROUND(I263*H263,2)</f>
        <v>0</v>
      </c>
      <c r="K263" s="231"/>
      <c r="L263" s="41"/>
      <c r="M263" s="232" t="s">
        <v>1</v>
      </c>
      <c r="N263" s="233" t="s">
        <v>40</v>
      </c>
      <c r="O263" s="88"/>
      <c r="P263" s="234">
        <f>O263*H263</f>
        <v>0</v>
      </c>
      <c r="Q263" s="234">
        <v>0.00017000000000000001</v>
      </c>
      <c r="R263" s="234">
        <f>Q263*H263</f>
        <v>0.006460340000000001</v>
      </c>
      <c r="S263" s="234">
        <v>0</v>
      </c>
      <c r="T263" s="23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6" t="s">
        <v>210</v>
      </c>
      <c r="AT263" s="236" t="s">
        <v>146</v>
      </c>
      <c r="AU263" s="236" t="s">
        <v>83</v>
      </c>
      <c r="AY263" s="14" t="s">
        <v>144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4" t="s">
        <v>81</v>
      </c>
      <c r="BK263" s="237">
        <f>ROUND(I263*H263,2)</f>
        <v>0</v>
      </c>
      <c r="BL263" s="14" t="s">
        <v>210</v>
      </c>
      <c r="BM263" s="236" t="s">
        <v>593</v>
      </c>
    </row>
    <row r="264" s="2" customFormat="1" ht="24.15" customHeight="1">
      <c r="A264" s="35"/>
      <c r="B264" s="36"/>
      <c r="C264" s="224" t="s">
        <v>594</v>
      </c>
      <c r="D264" s="224" t="s">
        <v>146</v>
      </c>
      <c r="E264" s="225" t="s">
        <v>595</v>
      </c>
      <c r="F264" s="226" t="s">
        <v>596</v>
      </c>
      <c r="G264" s="227" t="s">
        <v>176</v>
      </c>
      <c r="H264" s="228">
        <v>38.002000000000002</v>
      </c>
      <c r="I264" s="229"/>
      <c r="J264" s="230">
        <f>ROUND(I264*H264,2)</f>
        <v>0</v>
      </c>
      <c r="K264" s="231"/>
      <c r="L264" s="41"/>
      <c r="M264" s="232" t="s">
        <v>1</v>
      </c>
      <c r="N264" s="233" t="s">
        <v>40</v>
      </c>
      <c r="O264" s="88"/>
      <c r="P264" s="234">
        <f>O264*H264</f>
        <v>0</v>
      </c>
      <c r="Q264" s="234">
        <v>0.00012</v>
      </c>
      <c r="R264" s="234">
        <f>Q264*H264</f>
        <v>0.0045602400000000001</v>
      </c>
      <c r="S264" s="234">
        <v>0</v>
      </c>
      <c r="T264" s="23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6" t="s">
        <v>210</v>
      </c>
      <c r="AT264" s="236" t="s">
        <v>146</v>
      </c>
      <c r="AU264" s="236" t="s">
        <v>83</v>
      </c>
      <c r="AY264" s="14" t="s">
        <v>144</v>
      </c>
      <c r="BE264" s="237">
        <f>IF(N264="základní",J264,0)</f>
        <v>0</v>
      </c>
      <c r="BF264" s="237">
        <f>IF(N264="snížená",J264,0)</f>
        <v>0</v>
      </c>
      <c r="BG264" s="237">
        <f>IF(N264="zákl. přenesená",J264,0)</f>
        <v>0</v>
      </c>
      <c r="BH264" s="237">
        <f>IF(N264="sníž. přenesená",J264,0)</f>
        <v>0</v>
      </c>
      <c r="BI264" s="237">
        <f>IF(N264="nulová",J264,0)</f>
        <v>0</v>
      </c>
      <c r="BJ264" s="14" t="s">
        <v>81</v>
      </c>
      <c r="BK264" s="237">
        <f>ROUND(I264*H264,2)</f>
        <v>0</v>
      </c>
      <c r="BL264" s="14" t="s">
        <v>210</v>
      </c>
      <c r="BM264" s="236" t="s">
        <v>597</v>
      </c>
    </row>
    <row r="265" s="2" customFormat="1" ht="24.15" customHeight="1">
      <c r="A265" s="35"/>
      <c r="B265" s="36"/>
      <c r="C265" s="224" t="s">
        <v>598</v>
      </c>
      <c r="D265" s="224" t="s">
        <v>146</v>
      </c>
      <c r="E265" s="225" t="s">
        <v>599</v>
      </c>
      <c r="F265" s="226" t="s">
        <v>600</v>
      </c>
      <c r="G265" s="227" t="s">
        <v>176</v>
      </c>
      <c r="H265" s="228">
        <v>11.401</v>
      </c>
      <c r="I265" s="229"/>
      <c r="J265" s="230">
        <f>ROUND(I265*H265,2)</f>
        <v>0</v>
      </c>
      <c r="K265" s="231"/>
      <c r="L265" s="41"/>
      <c r="M265" s="232" t="s">
        <v>1</v>
      </c>
      <c r="N265" s="233" t="s">
        <v>40</v>
      </c>
      <c r="O265" s="88"/>
      <c r="P265" s="234">
        <f>O265*H265</f>
        <v>0</v>
      </c>
      <c r="Q265" s="234">
        <v>3.0000000000000001E-05</v>
      </c>
      <c r="R265" s="234">
        <f>Q265*H265</f>
        <v>0.00034203</v>
      </c>
      <c r="S265" s="234">
        <v>0</v>
      </c>
      <c r="T265" s="23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6" t="s">
        <v>210</v>
      </c>
      <c r="AT265" s="236" t="s">
        <v>146</v>
      </c>
      <c r="AU265" s="236" t="s">
        <v>83</v>
      </c>
      <c r="AY265" s="14" t="s">
        <v>144</v>
      </c>
      <c r="BE265" s="237">
        <f>IF(N265="základní",J265,0)</f>
        <v>0</v>
      </c>
      <c r="BF265" s="237">
        <f>IF(N265="snížená",J265,0)</f>
        <v>0</v>
      </c>
      <c r="BG265" s="237">
        <f>IF(N265="zákl. přenesená",J265,0)</f>
        <v>0</v>
      </c>
      <c r="BH265" s="237">
        <f>IF(N265="sníž. přenesená",J265,0)</f>
        <v>0</v>
      </c>
      <c r="BI265" s="237">
        <f>IF(N265="nulová",J265,0)</f>
        <v>0</v>
      </c>
      <c r="BJ265" s="14" t="s">
        <v>81</v>
      </c>
      <c r="BK265" s="237">
        <f>ROUND(I265*H265,2)</f>
        <v>0</v>
      </c>
      <c r="BL265" s="14" t="s">
        <v>210</v>
      </c>
      <c r="BM265" s="236" t="s">
        <v>601</v>
      </c>
    </row>
    <row r="266" s="2" customFormat="1" ht="24.15" customHeight="1">
      <c r="A266" s="35"/>
      <c r="B266" s="36"/>
      <c r="C266" s="224" t="s">
        <v>602</v>
      </c>
      <c r="D266" s="224" t="s">
        <v>146</v>
      </c>
      <c r="E266" s="225" t="s">
        <v>603</v>
      </c>
      <c r="F266" s="226" t="s">
        <v>604</v>
      </c>
      <c r="G266" s="227" t="s">
        <v>176</v>
      </c>
      <c r="H266" s="228">
        <v>147.625</v>
      </c>
      <c r="I266" s="229"/>
      <c r="J266" s="230">
        <f>ROUND(I266*H266,2)</f>
        <v>0</v>
      </c>
      <c r="K266" s="231"/>
      <c r="L266" s="41"/>
      <c r="M266" s="232" t="s">
        <v>1</v>
      </c>
      <c r="N266" s="233" t="s">
        <v>40</v>
      </c>
      <c r="O266" s="88"/>
      <c r="P266" s="234">
        <f>O266*H266</f>
        <v>0</v>
      </c>
      <c r="Q266" s="234">
        <v>0.00033</v>
      </c>
      <c r="R266" s="234">
        <f>Q266*H266</f>
        <v>0.048716250000000003</v>
      </c>
      <c r="S266" s="234">
        <v>0</v>
      </c>
      <c r="T266" s="23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6" t="s">
        <v>210</v>
      </c>
      <c r="AT266" s="236" t="s">
        <v>146</v>
      </c>
      <c r="AU266" s="236" t="s">
        <v>83</v>
      </c>
      <c r="AY266" s="14" t="s">
        <v>144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4" t="s">
        <v>81</v>
      </c>
      <c r="BK266" s="237">
        <f>ROUND(I266*H266,2)</f>
        <v>0</v>
      </c>
      <c r="BL266" s="14" t="s">
        <v>210</v>
      </c>
      <c r="BM266" s="236" t="s">
        <v>605</v>
      </c>
    </row>
    <row r="267" s="12" customFormat="1" ht="25.92" customHeight="1">
      <c r="A267" s="12"/>
      <c r="B267" s="208"/>
      <c r="C267" s="209"/>
      <c r="D267" s="210" t="s">
        <v>74</v>
      </c>
      <c r="E267" s="211" t="s">
        <v>606</v>
      </c>
      <c r="F267" s="211" t="s">
        <v>607</v>
      </c>
      <c r="G267" s="209"/>
      <c r="H267" s="209"/>
      <c r="I267" s="212"/>
      <c r="J267" s="213">
        <f>BK267</f>
        <v>0</v>
      </c>
      <c r="K267" s="209"/>
      <c r="L267" s="214"/>
      <c r="M267" s="215"/>
      <c r="N267" s="216"/>
      <c r="O267" s="216"/>
      <c r="P267" s="217">
        <f>P268</f>
        <v>0</v>
      </c>
      <c r="Q267" s="216"/>
      <c r="R267" s="217">
        <f>R268</f>
        <v>0</v>
      </c>
      <c r="S267" s="216"/>
      <c r="T267" s="218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9" t="s">
        <v>150</v>
      </c>
      <c r="AT267" s="220" t="s">
        <v>74</v>
      </c>
      <c r="AU267" s="220" t="s">
        <v>75</v>
      </c>
      <c r="AY267" s="219" t="s">
        <v>144</v>
      </c>
      <c r="BK267" s="221">
        <f>BK268</f>
        <v>0</v>
      </c>
    </row>
    <row r="268" s="12" customFormat="1" ht="22.8" customHeight="1">
      <c r="A268" s="12"/>
      <c r="B268" s="208"/>
      <c r="C268" s="209"/>
      <c r="D268" s="210" t="s">
        <v>74</v>
      </c>
      <c r="E268" s="222" t="s">
        <v>608</v>
      </c>
      <c r="F268" s="222" t="s">
        <v>607</v>
      </c>
      <c r="G268" s="209"/>
      <c r="H268" s="209"/>
      <c r="I268" s="212"/>
      <c r="J268" s="223">
        <f>BK268</f>
        <v>0</v>
      </c>
      <c r="K268" s="209"/>
      <c r="L268" s="214"/>
      <c r="M268" s="215"/>
      <c r="N268" s="216"/>
      <c r="O268" s="216"/>
      <c r="P268" s="217">
        <f>SUM(P269:P270)</f>
        <v>0</v>
      </c>
      <c r="Q268" s="216"/>
      <c r="R268" s="217">
        <f>SUM(R269:R270)</f>
        <v>0</v>
      </c>
      <c r="S268" s="216"/>
      <c r="T268" s="218">
        <f>SUM(T269:T270)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9" t="s">
        <v>150</v>
      </c>
      <c r="AT268" s="220" t="s">
        <v>74</v>
      </c>
      <c r="AU268" s="220" t="s">
        <v>81</v>
      </c>
      <c r="AY268" s="219" t="s">
        <v>144</v>
      </c>
      <c r="BK268" s="221">
        <f>SUM(BK269:BK270)</f>
        <v>0</v>
      </c>
    </row>
    <row r="269" s="2" customFormat="1" ht="21.75" customHeight="1">
      <c r="A269" s="35"/>
      <c r="B269" s="36"/>
      <c r="C269" s="224" t="s">
        <v>609</v>
      </c>
      <c r="D269" s="224" t="s">
        <v>146</v>
      </c>
      <c r="E269" s="225" t="s">
        <v>610</v>
      </c>
      <c r="F269" s="226" t="s">
        <v>611</v>
      </c>
      <c r="G269" s="227" t="s">
        <v>236</v>
      </c>
      <c r="H269" s="228">
        <v>1</v>
      </c>
      <c r="I269" s="229"/>
      <c r="J269" s="230">
        <f>ROUND(I269*H269,2)</f>
        <v>0</v>
      </c>
      <c r="K269" s="231"/>
      <c r="L269" s="41"/>
      <c r="M269" s="232" t="s">
        <v>1</v>
      </c>
      <c r="N269" s="233" t="s">
        <v>40</v>
      </c>
      <c r="O269" s="88"/>
      <c r="P269" s="234">
        <f>O269*H269</f>
        <v>0</v>
      </c>
      <c r="Q269" s="234">
        <v>0</v>
      </c>
      <c r="R269" s="234">
        <f>Q269*H269</f>
        <v>0</v>
      </c>
      <c r="S269" s="234">
        <v>0</v>
      </c>
      <c r="T269" s="23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6" t="s">
        <v>612</v>
      </c>
      <c r="AT269" s="236" t="s">
        <v>146</v>
      </c>
      <c r="AU269" s="236" t="s">
        <v>83</v>
      </c>
      <c r="AY269" s="14" t="s">
        <v>144</v>
      </c>
      <c r="BE269" s="237">
        <f>IF(N269="základní",J269,0)</f>
        <v>0</v>
      </c>
      <c r="BF269" s="237">
        <f>IF(N269="snížená",J269,0)</f>
        <v>0</v>
      </c>
      <c r="BG269" s="237">
        <f>IF(N269="zákl. přenesená",J269,0)</f>
        <v>0</v>
      </c>
      <c r="BH269" s="237">
        <f>IF(N269="sníž. přenesená",J269,0)</f>
        <v>0</v>
      </c>
      <c r="BI269" s="237">
        <f>IF(N269="nulová",J269,0)</f>
        <v>0</v>
      </c>
      <c r="BJ269" s="14" t="s">
        <v>81</v>
      </c>
      <c r="BK269" s="237">
        <f>ROUND(I269*H269,2)</f>
        <v>0</v>
      </c>
      <c r="BL269" s="14" t="s">
        <v>612</v>
      </c>
      <c r="BM269" s="236" t="s">
        <v>613</v>
      </c>
    </row>
    <row r="270" s="2" customFormat="1" ht="33" customHeight="1">
      <c r="A270" s="35"/>
      <c r="B270" s="36"/>
      <c r="C270" s="224" t="s">
        <v>614</v>
      </c>
      <c r="D270" s="224" t="s">
        <v>146</v>
      </c>
      <c r="E270" s="225" t="s">
        <v>615</v>
      </c>
      <c r="F270" s="226" t="s">
        <v>616</v>
      </c>
      <c r="G270" s="227" t="s">
        <v>236</v>
      </c>
      <c r="H270" s="228">
        <v>1</v>
      </c>
      <c r="I270" s="229"/>
      <c r="J270" s="230">
        <f>ROUND(I270*H270,2)</f>
        <v>0</v>
      </c>
      <c r="K270" s="231"/>
      <c r="L270" s="41"/>
      <c r="M270" s="250" t="s">
        <v>1</v>
      </c>
      <c r="N270" s="251" t="s">
        <v>40</v>
      </c>
      <c r="O270" s="252"/>
      <c r="P270" s="253">
        <f>O270*H270</f>
        <v>0</v>
      </c>
      <c r="Q270" s="253">
        <v>0</v>
      </c>
      <c r="R270" s="253">
        <f>Q270*H270</f>
        <v>0</v>
      </c>
      <c r="S270" s="253">
        <v>0</v>
      </c>
      <c r="T270" s="25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6" t="s">
        <v>612</v>
      </c>
      <c r="AT270" s="236" t="s">
        <v>146</v>
      </c>
      <c r="AU270" s="236" t="s">
        <v>83</v>
      </c>
      <c r="AY270" s="14" t="s">
        <v>144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4" t="s">
        <v>81</v>
      </c>
      <c r="BK270" s="237">
        <f>ROUND(I270*H270,2)</f>
        <v>0</v>
      </c>
      <c r="BL270" s="14" t="s">
        <v>612</v>
      </c>
      <c r="BM270" s="236" t="s">
        <v>617</v>
      </c>
    </row>
    <row r="271" s="2" customFormat="1" ht="6.96" customHeight="1">
      <c r="A271" s="35"/>
      <c r="B271" s="63"/>
      <c r="C271" s="64"/>
      <c r="D271" s="64"/>
      <c r="E271" s="64"/>
      <c r="F271" s="64"/>
      <c r="G271" s="64"/>
      <c r="H271" s="64"/>
      <c r="I271" s="64"/>
      <c r="J271" s="64"/>
      <c r="K271" s="64"/>
      <c r="L271" s="41"/>
      <c r="M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</row>
  </sheetData>
  <sheetProtection sheet="1" autoFilter="0" formatColumns="0" formatRows="0" objects="1" scenarios="1" spinCount="100000" saltValue="vXFXsRpR8GWL+rT9n0MsP/1VY4mwnpqMJNpxaApqiOEMh4CnqL+MknH9i/8GGMR1aBdc5Lh90xQmk96sxtBR/g==" hashValue="n++5XbVjQ6G36in/NGc4NcAQdf2NR/994DNEderemkOff+a8RHjjqvdxu47XxfW7fJvSeCHDrGia3c5L138jWA==" algorithmName="SHA-512" password="CC35"/>
  <autoFilter ref="C140:K27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98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Stavební úpravy objektu DPO p.č. 850, k.ú. Mariánské Hory, obec Ostrava</v>
      </c>
      <c r="F7" s="147"/>
      <c r="G7" s="147"/>
      <c r="H7" s="147"/>
      <c r="L7" s="17"/>
    </row>
    <row r="8" s="1" customFormat="1" ht="12" customHeight="1">
      <c r="B8" s="17"/>
      <c r="D8" s="147" t="s">
        <v>99</v>
      </c>
      <c r="L8" s="17"/>
    </row>
    <row r="9" s="2" customFormat="1" ht="23.25" customHeight="1">
      <c r="A9" s="35"/>
      <c r="B9" s="41"/>
      <c r="C9" s="35"/>
      <c r="D9" s="35"/>
      <c r="E9" s="148" t="s">
        <v>100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618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30. 8. 2022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>Dopravní podnik Ostrava a.s.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>RP Projekt s.r.o.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ROUND(J123,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ROUND((SUM(BE123:BE148)),  2)</f>
        <v>0</v>
      </c>
      <c r="G35" s="35"/>
      <c r="H35" s="35"/>
      <c r="I35" s="161">
        <v>0.20999999999999999</v>
      </c>
      <c r="J35" s="160">
        <f>ROUND(((SUM(BE123:BE148))*I35),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41</v>
      </c>
      <c r="F36" s="160">
        <f>ROUND((SUM(BF123:BF148)),  2)</f>
        <v>0</v>
      </c>
      <c r="G36" s="35"/>
      <c r="H36" s="35"/>
      <c r="I36" s="161">
        <v>0.14999999999999999</v>
      </c>
      <c r="J36" s="160">
        <f>ROUND(((SUM(BF123:BF148))*I36),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ROUND((SUM(BG123:BG148)),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ROUND((SUM(BH123:BH148)),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ROUND((SUM(BI123:BI148)),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Stavební úpravy objektu DPO p.č. 850, k.ú. Mariánské Hory, obec Ostrava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23.25" customHeight="1">
      <c r="A87" s="35"/>
      <c r="B87" s="36"/>
      <c r="C87" s="37"/>
      <c r="D87" s="37"/>
      <c r="E87" s="180" t="s">
        <v>100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002 - Elektroinstalace - Hromosvod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30. 8. 2022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Dopravní podnik Ostrava a.s.</v>
      </c>
      <c r="G93" s="37"/>
      <c r="H93" s="37"/>
      <c r="I93" s="29" t="s">
        <v>30</v>
      </c>
      <c r="J93" s="33" t="str">
        <f>E23</f>
        <v>RP Projekt s.r.o.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104</v>
      </c>
      <c r="D96" s="182"/>
      <c r="E96" s="182"/>
      <c r="F96" s="182"/>
      <c r="G96" s="182"/>
      <c r="H96" s="182"/>
      <c r="I96" s="182"/>
      <c r="J96" s="183" t="s">
        <v>105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106</v>
      </c>
      <c r="D98" s="37"/>
      <c r="E98" s="37"/>
      <c r="F98" s="37"/>
      <c r="G98" s="37"/>
      <c r="H98" s="37"/>
      <c r="I98" s="37"/>
      <c r="J98" s="107">
        <f>J123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107</v>
      </c>
    </row>
    <row r="99" s="9" customFormat="1" ht="24.96" customHeight="1">
      <c r="A99" s="9"/>
      <c r="B99" s="185"/>
      <c r="C99" s="186"/>
      <c r="D99" s="187" t="s">
        <v>619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620</v>
      </c>
      <c r="E100" s="193"/>
      <c r="F100" s="193"/>
      <c r="G100" s="193"/>
      <c r="H100" s="193"/>
      <c r="I100" s="193"/>
      <c r="J100" s="194">
        <f>J125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621</v>
      </c>
      <c r="E101" s="193"/>
      <c r="F101" s="193"/>
      <c r="G101" s="193"/>
      <c r="H101" s="193"/>
      <c r="I101" s="193"/>
      <c r="J101" s="194">
        <f>J137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129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0" t="str">
        <f>E7</f>
        <v>Stavební úpravy objektu DPO p.č. 850, k.ú. Mariánské Hory, obec Ostrava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99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2" customFormat="1" ht="23.25" customHeight="1">
      <c r="A113" s="35"/>
      <c r="B113" s="36"/>
      <c r="C113" s="37"/>
      <c r="D113" s="37"/>
      <c r="E113" s="180" t="s">
        <v>100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101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E11</f>
        <v>002 - Elektroinstalace - Hromosvod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F14</f>
        <v xml:space="preserve"> </v>
      </c>
      <c r="G117" s="37"/>
      <c r="H117" s="37"/>
      <c r="I117" s="29" t="s">
        <v>22</v>
      </c>
      <c r="J117" s="76" t="str">
        <f>IF(J14="","",J14)</f>
        <v>30. 8. 2022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E17</f>
        <v>Dopravní podnik Ostrava a.s.</v>
      </c>
      <c r="G119" s="37"/>
      <c r="H119" s="37"/>
      <c r="I119" s="29" t="s">
        <v>30</v>
      </c>
      <c r="J119" s="33" t="str">
        <f>E23</f>
        <v>RP Projekt s.r.o.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IF(E20="","",E20)</f>
        <v>Vyplň údaj</v>
      </c>
      <c r="G120" s="37"/>
      <c r="H120" s="37"/>
      <c r="I120" s="29" t="s">
        <v>33</v>
      </c>
      <c r="J120" s="33" t="str">
        <f>E26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6"/>
      <c r="B122" s="197"/>
      <c r="C122" s="198" t="s">
        <v>130</v>
      </c>
      <c r="D122" s="199" t="s">
        <v>60</v>
      </c>
      <c r="E122" s="199" t="s">
        <v>56</v>
      </c>
      <c r="F122" s="199" t="s">
        <v>57</v>
      </c>
      <c r="G122" s="199" t="s">
        <v>131</v>
      </c>
      <c r="H122" s="199" t="s">
        <v>132</v>
      </c>
      <c r="I122" s="199" t="s">
        <v>133</v>
      </c>
      <c r="J122" s="200" t="s">
        <v>105</v>
      </c>
      <c r="K122" s="201" t="s">
        <v>134</v>
      </c>
      <c r="L122" s="202"/>
      <c r="M122" s="97" t="s">
        <v>1</v>
      </c>
      <c r="N122" s="98" t="s">
        <v>39</v>
      </c>
      <c r="O122" s="98" t="s">
        <v>135</v>
      </c>
      <c r="P122" s="98" t="s">
        <v>136</v>
      </c>
      <c r="Q122" s="98" t="s">
        <v>137</v>
      </c>
      <c r="R122" s="98" t="s">
        <v>138</v>
      </c>
      <c r="S122" s="98" t="s">
        <v>139</v>
      </c>
      <c r="T122" s="99" t="s">
        <v>140</v>
      </c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</row>
    <row r="123" s="2" customFormat="1" ht="22.8" customHeight="1">
      <c r="A123" s="35"/>
      <c r="B123" s="36"/>
      <c r="C123" s="104" t="s">
        <v>141</v>
      </c>
      <c r="D123" s="37"/>
      <c r="E123" s="37"/>
      <c r="F123" s="37"/>
      <c r="G123" s="37"/>
      <c r="H123" s="37"/>
      <c r="I123" s="37"/>
      <c r="J123" s="203">
        <f>BK123</f>
        <v>0</v>
      </c>
      <c r="K123" s="37"/>
      <c r="L123" s="41"/>
      <c r="M123" s="100"/>
      <c r="N123" s="204"/>
      <c r="O123" s="101"/>
      <c r="P123" s="205">
        <f>P124</f>
        <v>0</v>
      </c>
      <c r="Q123" s="101"/>
      <c r="R123" s="205">
        <f>R124</f>
        <v>0</v>
      </c>
      <c r="S123" s="101"/>
      <c r="T123" s="206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74</v>
      </c>
      <c r="AU123" s="14" t="s">
        <v>107</v>
      </c>
      <c r="BK123" s="207">
        <f>BK124</f>
        <v>0</v>
      </c>
    </row>
    <row r="124" s="12" customFormat="1" ht="25.92" customHeight="1">
      <c r="A124" s="12"/>
      <c r="B124" s="208"/>
      <c r="C124" s="209"/>
      <c r="D124" s="210" t="s">
        <v>74</v>
      </c>
      <c r="E124" s="211" t="s">
        <v>343</v>
      </c>
      <c r="F124" s="211" t="s">
        <v>622</v>
      </c>
      <c r="G124" s="209"/>
      <c r="H124" s="209"/>
      <c r="I124" s="212"/>
      <c r="J124" s="213">
        <f>BK124</f>
        <v>0</v>
      </c>
      <c r="K124" s="209"/>
      <c r="L124" s="214"/>
      <c r="M124" s="215"/>
      <c r="N124" s="216"/>
      <c r="O124" s="216"/>
      <c r="P124" s="217">
        <f>P125+P137</f>
        <v>0</v>
      </c>
      <c r="Q124" s="216"/>
      <c r="R124" s="217">
        <f>R125+R137</f>
        <v>0</v>
      </c>
      <c r="S124" s="216"/>
      <c r="T124" s="218">
        <f>T125+T137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155</v>
      </c>
      <c r="AT124" s="220" t="s">
        <v>74</v>
      </c>
      <c r="AU124" s="220" t="s">
        <v>75</v>
      </c>
      <c r="AY124" s="219" t="s">
        <v>144</v>
      </c>
      <c r="BK124" s="221">
        <f>BK125+BK137</f>
        <v>0</v>
      </c>
    </row>
    <row r="125" s="12" customFormat="1" ht="22.8" customHeight="1">
      <c r="A125" s="12"/>
      <c r="B125" s="208"/>
      <c r="C125" s="209"/>
      <c r="D125" s="210" t="s">
        <v>74</v>
      </c>
      <c r="E125" s="222" t="s">
        <v>623</v>
      </c>
      <c r="F125" s="222" t="s">
        <v>624</v>
      </c>
      <c r="G125" s="209"/>
      <c r="H125" s="209"/>
      <c r="I125" s="212"/>
      <c r="J125" s="223">
        <f>BK125</f>
        <v>0</v>
      </c>
      <c r="K125" s="209"/>
      <c r="L125" s="214"/>
      <c r="M125" s="215"/>
      <c r="N125" s="216"/>
      <c r="O125" s="216"/>
      <c r="P125" s="217">
        <f>SUM(P126:P136)</f>
        <v>0</v>
      </c>
      <c r="Q125" s="216"/>
      <c r="R125" s="217">
        <f>SUM(R126:R136)</f>
        <v>0</v>
      </c>
      <c r="S125" s="216"/>
      <c r="T125" s="218">
        <f>SUM(T126:T136)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9" t="s">
        <v>155</v>
      </c>
      <c r="AT125" s="220" t="s">
        <v>74</v>
      </c>
      <c r="AU125" s="220" t="s">
        <v>81</v>
      </c>
      <c r="AY125" s="219" t="s">
        <v>144</v>
      </c>
      <c r="BK125" s="221">
        <f>SUM(BK126:BK136)</f>
        <v>0</v>
      </c>
    </row>
    <row r="126" s="2" customFormat="1" ht="16.5" customHeight="1">
      <c r="A126" s="35"/>
      <c r="B126" s="36"/>
      <c r="C126" s="224" t="s">
        <v>81</v>
      </c>
      <c r="D126" s="224" t="s">
        <v>146</v>
      </c>
      <c r="E126" s="225" t="s">
        <v>625</v>
      </c>
      <c r="F126" s="226" t="s">
        <v>626</v>
      </c>
      <c r="G126" s="227" t="s">
        <v>627</v>
      </c>
      <c r="H126" s="228">
        <v>24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40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150</v>
      </c>
      <c r="AT126" s="236" t="s">
        <v>146</v>
      </c>
      <c r="AU126" s="236" t="s">
        <v>83</v>
      </c>
      <c r="AY126" s="14" t="s">
        <v>144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81</v>
      </c>
      <c r="BK126" s="237">
        <f>ROUND(I126*H126,2)</f>
        <v>0</v>
      </c>
      <c r="BL126" s="14" t="s">
        <v>150</v>
      </c>
      <c r="BM126" s="236" t="s">
        <v>83</v>
      </c>
    </row>
    <row r="127" s="2" customFormat="1" ht="16.5" customHeight="1">
      <c r="A127" s="35"/>
      <c r="B127" s="36"/>
      <c r="C127" s="224" t="s">
        <v>83</v>
      </c>
      <c r="D127" s="224" t="s">
        <v>146</v>
      </c>
      <c r="E127" s="225" t="s">
        <v>628</v>
      </c>
      <c r="F127" s="226" t="s">
        <v>629</v>
      </c>
      <c r="G127" s="227" t="s">
        <v>251</v>
      </c>
      <c r="H127" s="228">
        <v>24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40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150</v>
      </c>
      <c r="AT127" s="236" t="s">
        <v>146</v>
      </c>
      <c r="AU127" s="236" t="s">
        <v>83</v>
      </c>
      <c r="AY127" s="14" t="s">
        <v>144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81</v>
      </c>
      <c r="BK127" s="237">
        <f>ROUND(I127*H127,2)</f>
        <v>0</v>
      </c>
      <c r="BL127" s="14" t="s">
        <v>150</v>
      </c>
      <c r="BM127" s="236" t="s">
        <v>150</v>
      </c>
    </row>
    <row r="128" s="2" customFormat="1" ht="16.5" customHeight="1">
      <c r="A128" s="35"/>
      <c r="B128" s="36"/>
      <c r="C128" s="224" t="s">
        <v>155</v>
      </c>
      <c r="D128" s="224" t="s">
        <v>146</v>
      </c>
      <c r="E128" s="225" t="s">
        <v>630</v>
      </c>
      <c r="F128" s="226" t="s">
        <v>631</v>
      </c>
      <c r="G128" s="227" t="s">
        <v>251</v>
      </c>
      <c r="H128" s="228">
        <v>150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40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150</v>
      </c>
      <c r="AT128" s="236" t="s">
        <v>146</v>
      </c>
      <c r="AU128" s="236" t="s">
        <v>83</v>
      </c>
      <c r="AY128" s="14" t="s">
        <v>144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150</v>
      </c>
      <c r="BM128" s="236" t="s">
        <v>168</v>
      </c>
    </row>
    <row r="129" s="2" customFormat="1" ht="16.5" customHeight="1">
      <c r="A129" s="35"/>
      <c r="B129" s="36"/>
      <c r="C129" s="224" t="s">
        <v>150</v>
      </c>
      <c r="D129" s="224" t="s">
        <v>146</v>
      </c>
      <c r="E129" s="225" t="s">
        <v>632</v>
      </c>
      <c r="F129" s="226" t="s">
        <v>633</v>
      </c>
      <c r="G129" s="227" t="s">
        <v>387</v>
      </c>
      <c r="H129" s="228">
        <v>6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40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150</v>
      </c>
      <c r="AT129" s="236" t="s">
        <v>146</v>
      </c>
      <c r="AU129" s="236" t="s">
        <v>83</v>
      </c>
      <c r="AY129" s="14" t="s">
        <v>144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150</v>
      </c>
      <c r="BM129" s="236" t="s">
        <v>179</v>
      </c>
    </row>
    <row r="130" s="2" customFormat="1" ht="16.5" customHeight="1">
      <c r="A130" s="35"/>
      <c r="B130" s="36"/>
      <c r="C130" s="224" t="s">
        <v>164</v>
      </c>
      <c r="D130" s="224" t="s">
        <v>146</v>
      </c>
      <c r="E130" s="225" t="s">
        <v>634</v>
      </c>
      <c r="F130" s="226" t="s">
        <v>635</v>
      </c>
      <c r="G130" s="227" t="s">
        <v>387</v>
      </c>
      <c r="H130" s="228">
        <v>6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40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150</v>
      </c>
      <c r="AT130" s="236" t="s">
        <v>146</v>
      </c>
      <c r="AU130" s="236" t="s">
        <v>83</v>
      </c>
      <c r="AY130" s="14" t="s">
        <v>144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150</v>
      </c>
      <c r="BM130" s="236" t="s">
        <v>187</v>
      </c>
    </row>
    <row r="131" s="2" customFormat="1" ht="21.75" customHeight="1">
      <c r="A131" s="35"/>
      <c r="B131" s="36"/>
      <c r="C131" s="224" t="s">
        <v>168</v>
      </c>
      <c r="D131" s="224" t="s">
        <v>146</v>
      </c>
      <c r="E131" s="225" t="s">
        <v>636</v>
      </c>
      <c r="F131" s="226" t="s">
        <v>637</v>
      </c>
      <c r="G131" s="227" t="s">
        <v>387</v>
      </c>
      <c r="H131" s="228">
        <v>50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40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150</v>
      </c>
      <c r="AT131" s="236" t="s">
        <v>146</v>
      </c>
      <c r="AU131" s="236" t="s">
        <v>83</v>
      </c>
      <c r="AY131" s="14" t="s">
        <v>144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150</v>
      </c>
      <c r="BM131" s="236" t="s">
        <v>195</v>
      </c>
    </row>
    <row r="132" s="2" customFormat="1" ht="16.5" customHeight="1">
      <c r="A132" s="35"/>
      <c r="B132" s="36"/>
      <c r="C132" s="224" t="s">
        <v>173</v>
      </c>
      <c r="D132" s="224" t="s">
        <v>146</v>
      </c>
      <c r="E132" s="225" t="s">
        <v>638</v>
      </c>
      <c r="F132" s="226" t="s">
        <v>639</v>
      </c>
      <c r="G132" s="227" t="s">
        <v>387</v>
      </c>
      <c r="H132" s="228">
        <v>6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40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150</v>
      </c>
      <c r="AT132" s="236" t="s">
        <v>146</v>
      </c>
      <c r="AU132" s="236" t="s">
        <v>83</v>
      </c>
      <c r="AY132" s="14" t="s">
        <v>144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150</v>
      </c>
      <c r="BM132" s="236" t="s">
        <v>203</v>
      </c>
    </row>
    <row r="133" s="2" customFormat="1" ht="16.5" customHeight="1">
      <c r="A133" s="35"/>
      <c r="B133" s="36"/>
      <c r="C133" s="224" t="s">
        <v>179</v>
      </c>
      <c r="D133" s="224" t="s">
        <v>146</v>
      </c>
      <c r="E133" s="225" t="s">
        <v>640</v>
      </c>
      <c r="F133" s="226" t="s">
        <v>641</v>
      </c>
      <c r="G133" s="227" t="s">
        <v>387</v>
      </c>
      <c r="H133" s="228">
        <v>6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40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150</v>
      </c>
      <c r="AT133" s="236" t="s">
        <v>146</v>
      </c>
      <c r="AU133" s="236" t="s">
        <v>83</v>
      </c>
      <c r="AY133" s="14" t="s">
        <v>144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150</v>
      </c>
      <c r="BM133" s="236" t="s">
        <v>210</v>
      </c>
    </row>
    <row r="134" s="2" customFormat="1" ht="16.5" customHeight="1">
      <c r="A134" s="35"/>
      <c r="B134" s="36"/>
      <c r="C134" s="224" t="s">
        <v>183</v>
      </c>
      <c r="D134" s="224" t="s">
        <v>146</v>
      </c>
      <c r="E134" s="225" t="s">
        <v>642</v>
      </c>
      <c r="F134" s="226" t="s">
        <v>643</v>
      </c>
      <c r="G134" s="227" t="s">
        <v>387</v>
      </c>
      <c r="H134" s="228">
        <v>2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40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150</v>
      </c>
      <c r="AT134" s="236" t="s">
        <v>146</v>
      </c>
      <c r="AU134" s="236" t="s">
        <v>83</v>
      </c>
      <c r="AY134" s="14" t="s">
        <v>144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150</v>
      </c>
      <c r="BM134" s="236" t="s">
        <v>218</v>
      </c>
    </row>
    <row r="135" s="2" customFormat="1" ht="16.5" customHeight="1">
      <c r="A135" s="35"/>
      <c r="B135" s="36"/>
      <c r="C135" s="224" t="s">
        <v>187</v>
      </c>
      <c r="D135" s="224" t="s">
        <v>146</v>
      </c>
      <c r="E135" s="225" t="s">
        <v>644</v>
      </c>
      <c r="F135" s="226" t="s">
        <v>645</v>
      </c>
      <c r="G135" s="227" t="s">
        <v>646</v>
      </c>
      <c r="H135" s="228">
        <v>6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40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150</v>
      </c>
      <c r="AT135" s="236" t="s">
        <v>146</v>
      </c>
      <c r="AU135" s="236" t="s">
        <v>83</v>
      </c>
      <c r="AY135" s="14" t="s">
        <v>144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150</v>
      </c>
      <c r="BM135" s="236" t="s">
        <v>326</v>
      </c>
    </row>
    <row r="136" s="2" customFormat="1" ht="16.5" customHeight="1">
      <c r="A136" s="35"/>
      <c r="B136" s="36"/>
      <c r="C136" s="224" t="s">
        <v>191</v>
      </c>
      <c r="D136" s="224" t="s">
        <v>146</v>
      </c>
      <c r="E136" s="225" t="s">
        <v>647</v>
      </c>
      <c r="F136" s="226" t="s">
        <v>648</v>
      </c>
      <c r="G136" s="227" t="s">
        <v>649</v>
      </c>
      <c r="H136" s="228">
        <v>1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40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150</v>
      </c>
      <c r="AT136" s="236" t="s">
        <v>146</v>
      </c>
      <c r="AU136" s="236" t="s">
        <v>83</v>
      </c>
      <c r="AY136" s="14" t="s">
        <v>144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150</v>
      </c>
      <c r="BM136" s="236" t="s">
        <v>334</v>
      </c>
    </row>
    <row r="137" s="12" customFormat="1" ht="22.8" customHeight="1">
      <c r="A137" s="12"/>
      <c r="B137" s="208"/>
      <c r="C137" s="209"/>
      <c r="D137" s="210" t="s">
        <v>74</v>
      </c>
      <c r="E137" s="222" t="s">
        <v>650</v>
      </c>
      <c r="F137" s="222" t="s">
        <v>651</v>
      </c>
      <c r="G137" s="209"/>
      <c r="H137" s="209"/>
      <c r="I137" s="212"/>
      <c r="J137" s="223">
        <f>BK137</f>
        <v>0</v>
      </c>
      <c r="K137" s="209"/>
      <c r="L137" s="214"/>
      <c r="M137" s="215"/>
      <c r="N137" s="216"/>
      <c r="O137" s="216"/>
      <c r="P137" s="217">
        <f>SUM(P138:P148)</f>
        <v>0</v>
      </c>
      <c r="Q137" s="216"/>
      <c r="R137" s="217">
        <f>SUM(R138:R148)</f>
        <v>0</v>
      </c>
      <c r="S137" s="216"/>
      <c r="T137" s="218">
        <f>SUM(T138:T148)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9" t="s">
        <v>81</v>
      </c>
      <c r="AT137" s="220" t="s">
        <v>74</v>
      </c>
      <c r="AU137" s="220" t="s">
        <v>81</v>
      </c>
      <c r="AY137" s="219" t="s">
        <v>144</v>
      </c>
      <c r="BK137" s="221">
        <f>SUM(BK138:BK148)</f>
        <v>0</v>
      </c>
    </row>
    <row r="138" s="2" customFormat="1" ht="16.5" customHeight="1">
      <c r="A138" s="35"/>
      <c r="B138" s="36"/>
      <c r="C138" s="224" t="s">
        <v>195</v>
      </c>
      <c r="D138" s="224" t="s">
        <v>146</v>
      </c>
      <c r="E138" s="225" t="s">
        <v>652</v>
      </c>
      <c r="F138" s="226" t="s">
        <v>653</v>
      </c>
      <c r="G138" s="227" t="s">
        <v>251</v>
      </c>
      <c r="H138" s="228">
        <v>150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40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150</v>
      </c>
      <c r="AT138" s="236" t="s">
        <v>146</v>
      </c>
      <c r="AU138" s="236" t="s">
        <v>83</v>
      </c>
      <c r="AY138" s="14" t="s">
        <v>144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150</v>
      </c>
      <c r="BM138" s="236" t="s">
        <v>226</v>
      </c>
    </row>
    <row r="139" s="2" customFormat="1" ht="21.75" customHeight="1">
      <c r="A139" s="35"/>
      <c r="B139" s="36"/>
      <c r="C139" s="224" t="s">
        <v>199</v>
      </c>
      <c r="D139" s="224" t="s">
        <v>146</v>
      </c>
      <c r="E139" s="225" t="s">
        <v>654</v>
      </c>
      <c r="F139" s="226" t="s">
        <v>655</v>
      </c>
      <c r="G139" s="227" t="s">
        <v>387</v>
      </c>
      <c r="H139" s="228">
        <v>100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40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150</v>
      </c>
      <c r="AT139" s="236" t="s">
        <v>146</v>
      </c>
      <c r="AU139" s="236" t="s">
        <v>83</v>
      </c>
      <c r="AY139" s="14" t="s">
        <v>144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150</v>
      </c>
      <c r="BM139" s="236" t="s">
        <v>233</v>
      </c>
    </row>
    <row r="140" s="2" customFormat="1" ht="16.5" customHeight="1">
      <c r="A140" s="35"/>
      <c r="B140" s="36"/>
      <c r="C140" s="224" t="s">
        <v>203</v>
      </c>
      <c r="D140" s="224" t="s">
        <v>146</v>
      </c>
      <c r="E140" s="225" t="s">
        <v>656</v>
      </c>
      <c r="F140" s="226" t="s">
        <v>657</v>
      </c>
      <c r="G140" s="227" t="s">
        <v>387</v>
      </c>
      <c r="H140" s="228">
        <v>24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40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150</v>
      </c>
      <c r="AT140" s="236" t="s">
        <v>146</v>
      </c>
      <c r="AU140" s="236" t="s">
        <v>83</v>
      </c>
      <c r="AY140" s="14" t="s">
        <v>144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150</v>
      </c>
      <c r="BM140" s="236" t="s">
        <v>243</v>
      </c>
    </row>
    <row r="141" s="2" customFormat="1" ht="16.5" customHeight="1">
      <c r="A141" s="35"/>
      <c r="B141" s="36"/>
      <c r="C141" s="224" t="s">
        <v>8</v>
      </c>
      <c r="D141" s="224" t="s">
        <v>146</v>
      </c>
      <c r="E141" s="225" t="s">
        <v>658</v>
      </c>
      <c r="F141" s="226" t="s">
        <v>659</v>
      </c>
      <c r="G141" s="227" t="s">
        <v>387</v>
      </c>
      <c r="H141" s="228">
        <v>6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40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150</v>
      </c>
      <c r="AT141" s="236" t="s">
        <v>146</v>
      </c>
      <c r="AU141" s="236" t="s">
        <v>83</v>
      </c>
      <c r="AY141" s="14" t="s">
        <v>144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150</v>
      </c>
      <c r="BM141" s="236" t="s">
        <v>254</v>
      </c>
    </row>
    <row r="142" s="2" customFormat="1" ht="16.5" customHeight="1">
      <c r="A142" s="35"/>
      <c r="B142" s="36"/>
      <c r="C142" s="224" t="s">
        <v>210</v>
      </c>
      <c r="D142" s="224" t="s">
        <v>146</v>
      </c>
      <c r="E142" s="225" t="s">
        <v>660</v>
      </c>
      <c r="F142" s="226" t="s">
        <v>661</v>
      </c>
      <c r="G142" s="227" t="s">
        <v>387</v>
      </c>
      <c r="H142" s="228">
        <v>6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40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150</v>
      </c>
      <c r="AT142" s="236" t="s">
        <v>146</v>
      </c>
      <c r="AU142" s="236" t="s">
        <v>83</v>
      </c>
      <c r="AY142" s="14" t="s">
        <v>144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150</v>
      </c>
      <c r="BM142" s="236" t="s">
        <v>262</v>
      </c>
    </row>
    <row r="143" s="2" customFormat="1" ht="16.5" customHeight="1">
      <c r="A143" s="35"/>
      <c r="B143" s="36"/>
      <c r="C143" s="224" t="s">
        <v>214</v>
      </c>
      <c r="D143" s="224" t="s">
        <v>146</v>
      </c>
      <c r="E143" s="225" t="s">
        <v>662</v>
      </c>
      <c r="F143" s="226" t="s">
        <v>663</v>
      </c>
      <c r="G143" s="227" t="s">
        <v>387</v>
      </c>
      <c r="H143" s="228">
        <v>6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40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150</v>
      </c>
      <c r="AT143" s="236" t="s">
        <v>146</v>
      </c>
      <c r="AU143" s="236" t="s">
        <v>83</v>
      </c>
      <c r="AY143" s="14" t="s">
        <v>144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150</v>
      </c>
      <c r="BM143" s="236" t="s">
        <v>270</v>
      </c>
    </row>
    <row r="144" s="2" customFormat="1" ht="16.5" customHeight="1">
      <c r="A144" s="35"/>
      <c r="B144" s="36"/>
      <c r="C144" s="224" t="s">
        <v>218</v>
      </c>
      <c r="D144" s="224" t="s">
        <v>146</v>
      </c>
      <c r="E144" s="225" t="s">
        <v>664</v>
      </c>
      <c r="F144" s="226" t="s">
        <v>665</v>
      </c>
      <c r="G144" s="227" t="s">
        <v>387</v>
      </c>
      <c r="H144" s="228">
        <v>12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40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150</v>
      </c>
      <c r="AT144" s="236" t="s">
        <v>146</v>
      </c>
      <c r="AU144" s="236" t="s">
        <v>83</v>
      </c>
      <c r="AY144" s="14" t="s">
        <v>144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150</v>
      </c>
      <c r="BM144" s="236" t="s">
        <v>278</v>
      </c>
    </row>
    <row r="145" s="2" customFormat="1" ht="16.5" customHeight="1">
      <c r="A145" s="35"/>
      <c r="B145" s="36"/>
      <c r="C145" s="224" t="s">
        <v>222</v>
      </c>
      <c r="D145" s="224" t="s">
        <v>146</v>
      </c>
      <c r="E145" s="225" t="s">
        <v>666</v>
      </c>
      <c r="F145" s="226" t="s">
        <v>667</v>
      </c>
      <c r="G145" s="227" t="s">
        <v>387</v>
      </c>
      <c r="H145" s="228">
        <v>6</v>
      </c>
      <c r="I145" s="229"/>
      <c r="J145" s="230">
        <f>ROUND(I145*H145,2)</f>
        <v>0</v>
      </c>
      <c r="K145" s="231"/>
      <c r="L145" s="41"/>
      <c r="M145" s="232" t="s">
        <v>1</v>
      </c>
      <c r="N145" s="233" t="s">
        <v>40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150</v>
      </c>
      <c r="AT145" s="236" t="s">
        <v>146</v>
      </c>
      <c r="AU145" s="236" t="s">
        <v>83</v>
      </c>
      <c r="AY145" s="14" t="s">
        <v>144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150</v>
      </c>
      <c r="BM145" s="236" t="s">
        <v>286</v>
      </c>
    </row>
    <row r="146" s="2" customFormat="1" ht="16.5" customHeight="1">
      <c r="A146" s="35"/>
      <c r="B146" s="36"/>
      <c r="C146" s="224" t="s">
        <v>226</v>
      </c>
      <c r="D146" s="224" t="s">
        <v>146</v>
      </c>
      <c r="E146" s="225" t="s">
        <v>668</v>
      </c>
      <c r="F146" s="226" t="s">
        <v>669</v>
      </c>
      <c r="G146" s="227" t="s">
        <v>387</v>
      </c>
      <c r="H146" s="228">
        <v>6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40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150</v>
      </c>
      <c r="AT146" s="236" t="s">
        <v>146</v>
      </c>
      <c r="AU146" s="236" t="s">
        <v>83</v>
      </c>
      <c r="AY146" s="14" t="s">
        <v>144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150</v>
      </c>
      <c r="BM146" s="236" t="s">
        <v>294</v>
      </c>
    </row>
    <row r="147" s="2" customFormat="1" ht="16.5" customHeight="1">
      <c r="A147" s="35"/>
      <c r="B147" s="36"/>
      <c r="C147" s="224" t="s">
        <v>7</v>
      </c>
      <c r="D147" s="224" t="s">
        <v>146</v>
      </c>
      <c r="E147" s="225" t="s">
        <v>670</v>
      </c>
      <c r="F147" s="226" t="s">
        <v>671</v>
      </c>
      <c r="G147" s="227" t="s">
        <v>387</v>
      </c>
      <c r="H147" s="228">
        <v>20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40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150</v>
      </c>
      <c r="AT147" s="236" t="s">
        <v>146</v>
      </c>
      <c r="AU147" s="236" t="s">
        <v>83</v>
      </c>
      <c r="AY147" s="14" t="s">
        <v>144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150</v>
      </c>
      <c r="BM147" s="236" t="s">
        <v>304</v>
      </c>
    </row>
    <row r="148" s="2" customFormat="1" ht="16.5" customHeight="1">
      <c r="A148" s="35"/>
      <c r="B148" s="36"/>
      <c r="C148" s="224" t="s">
        <v>233</v>
      </c>
      <c r="D148" s="224" t="s">
        <v>146</v>
      </c>
      <c r="E148" s="225" t="s">
        <v>672</v>
      </c>
      <c r="F148" s="226" t="s">
        <v>673</v>
      </c>
      <c r="G148" s="227" t="s">
        <v>387</v>
      </c>
      <c r="H148" s="228">
        <v>30</v>
      </c>
      <c r="I148" s="229"/>
      <c r="J148" s="230">
        <f>ROUND(I148*H148,2)</f>
        <v>0</v>
      </c>
      <c r="K148" s="231"/>
      <c r="L148" s="41"/>
      <c r="M148" s="250" t="s">
        <v>1</v>
      </c>
      <c r="N148" s="251" t="s">
        <v>40</v>
      </c>
      <c r="O148" s="252"/>
      <c r="P148" s="253">
        <f>O148*H148</f>
        <v>0</v>
      </c>
      <c r="Q148" s="253">
        <v>0</v>
      </c>
      <c r="R148" s="253">
        <f>Q148*H148</f>
        <v>0</v>
      </c>
      <c r="S148" s="253">
        <v>0</v>
      </c>
      <c r="T148" s="25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150</v>
      </c>
      <c r="AT148" s="236" t="s">
        <v>146</v>
      </c>
      <c r="AU148" s="236" t="s">
        <v>83</v>
      </c>
      <c r="AY148" s="14" t="s">
        <v>144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150</v>
      </c>
      <c r="BM148" s="236" t="s">
        <v>312</v>
      </c>
    </row>
    <row r="149" s="2" customFormat="1" ht="6.96" customHeight="1">
      <c r="A149" s="35"/>
      <c r="B149" s="63"/>
      <c r="C149" s="64"/>
      <c r="D149" s="64"/>
      <c r="E149" s="64"/>
      <c r="F149" s="64"/>
      <c r="G149" s="64"/>
      <c r="H149" s="64"/>
      <c r="I149" s="64"/>
      <c r="J149" s="64"/>
      <c r="K149" s="64"/>
      <c r="L149" s="41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sheet="1" autoFilter="0" formatColumns="0" formatRows="0" objects="1" scenarios="1" spinCount="100000" saltValue="qgIyvr0swsCeGUjYseJh2s8aca15LZi3uLMK4kn8Y5eT+N4fpnl+yargX4KXlJEdOz7lzszJYOaFJo7NWtJSrg==" hashValue="Hb6VgzL+9DAZ5QRD8R8C0SfnQKBSMJrYyLqkR2yxveUPXqW2kd855ttIUjDliYJJhKM9EygucB/cQ771d6/wNw==" algorithmName="SHA-512" password="CC35"/>
  <autoFilter ref="C122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98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Stavební úpravy objektu DPO p.č. 850, k.ú. Mariánské Hory, obec Ostrava</v>
      </c>
      <c r="F7" s="147"/>
      <c r="G7" s="147"/>
      <c r="H7" s="147"/>
      <c r="L7" s="17"/>
    </row>
    <row r="8" s="1" customFormat="1" ht="12" customHeight="1">
      <c r="B8" s="17"/>
      <c r="D8" s="147" t="s">
        <v>99</v>
      </c>
      <c r="L8" s="17"/>
    </row>
    <row r="9" s="2" customFormat="1" ht="23.25" customHeight="1">
      <c r="A9" s="35"/>
      <c r="B9" s="41"/>
      <c r="C9" s="35"/>
      <c r="D9" s="35"/>
      <c r="E9" s="148" t="s">
        <v>100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674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30. 8. 2022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>Dopravní podnik Ostrava a.s.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>RP Projekt s.r.o.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ROUND((SUM(BE122:BE136)),  2)</f>
        <v>0</v>
      </c>
      <c r="G35" s="35"/>
      <c r="H35" s="35"/>
      <c r="I35" s="161">
        <v>0.20999999999999999</v>
      </c>
      <c r="J35" s="160">
        <f>ROUND(((SUM(BE122:BE136))*I35),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41</v>
      </c>
      <c r="F36" s="160">
        <f>ROUND((SUM(BF122:BF136)),  2)</f>
        <v>0</v>
      </c>
      <c r="G36" s="35"/>
      <c r="H36" s="35"/>
      <c r="I36" s="161">
        <v>0.14999999999999999</v>
      </c>
      <c r="J36" s="160">
        <f>ROUND(((SUM(BF122:BF136))*I36),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ROUND((SUM(BG122:BG136)),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ROUND((SUM(BH122:BH136)),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ROUND((SUM(BI122:BI136)),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Stavební úpravy objektu DPO p.č. 850, k.ú. Mariánské Hory, obec Ostrava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23.25" customHeight="1">
      <c r="A87" s="35"/>
      <c r="B87" s="36"/>
      <c r="C87" s="37"/>
      <c r="D87" s="37"/>
      <c r="E87" s="180" t="s">
        <v>100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003 - Ostatní a vedlejší náklady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30. 8. 2022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Dopravní podnik Ostrava a.s.</v>
      </c>
      <c r="G93" s="37"/>
      <c r="H93" s="37"/>
      <c r="I93" s="29" t="s">
        <v>30</v>
      </c>
      <c r="J93" s="33" t="str">
        <f>E23</f>
        <v>RP Projekt s.r.o.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104</v>
      </c>
      <c r="D96" s="182"/>
      <c r="E96" s="182"/>
      <c r="F96" s="182"/>
      <c r="G96" s="182"/>
      <c r="H96" s="182"/>
      <c r="I96" s="182"/>
      <c r="J96" s="183" t="s">
        <v>105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106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107</v>
      </c>
    </row>
    <row r="99" s="9" customFormat="1" ht="24.96" customHeight="1">
      <c r="A99" s="9"/>
      <c r="B99" s="185"/>
      <c r="C99" s="186"/>
      <c r="D99" s="187" t="s">
        <v>675</v>
      </c>
      <c r="E99" s="188"/>
      <c r="F99" s="188"/>
      <c r="G99" s="188"/>
      <c r="H99" s="188"/>
      <c r="I99" s="188"/>
      <c r="J99" s="189">
        <f>J123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676</v>
      </c>
      <c r="E100" s="193"/>
      <c r="F100" s="193"/>
      <c r="G100" s="193"/>
      <c r="H100" s="193"/>
      <c r="I100" s="193"/>
      <c r="J100" s="194">
        <f>J124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129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80" t="str">
        <f>E7</f>
        <v>Stavební úpravy objektu DPO p.č. 850, k.ú. Mariánské Hory, obec Ostrava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99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23.25" customHeight="1">
      <c r="A112" s="35"/>
      <c r="B112" s="36"/>
      <c r="C112" s="37"/>
      <c r="D112" s="37"/>
      <c r="E112" s="180" t="s">
        <v>100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101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003 - Ostatní a vedlejší náklady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 xml:space="preserve"> </v>
      </c>
      <c r="G116" s="37"/>
      <c r="H116" s="37"/>
      <c r="I116" s="29" t="s">
        <v>22</v>
      </c>
      <c r="J116" s="76" t="str">
        <f>IF(J14="","",J14)</f>
        <v>30. 8. 2022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>Dopravní podnik Ostrava a.s.</v>
      </c>
      <c r="G118" s="37"/>
      <c r="H118" s="37"/>
      <c r="I118" s="29" t="s">
        <v>30</v>
      </c>
      <c r="J118" s="33" t="str">
        <f>E23</f>
        <v>RP Projekt s.r.o.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IF(E20="","",E20)</f>
        <v>Vyplň údaj</v>
      </c>
      <c r="G119" s="37"/>
      <c r="H119" s="37"/>
      <c r="I119" s="29" t="s">
        <v>33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6"/>
      <c r="B121" s="197"/>
      <c r="C121" s="198" t="s">
        <v>130</v>
      </c>
      <c r="D121" s="199" t="s">
        <v>60</v>
      </c>
      <c r="E121" s="199" t="s">
        <v>56</v>
      </c>
      <c r="F121" s="199" t="s">
        <v>57</v>
      </c>
      <c r="G121" s="199" t="s">
        <v>131</v>
      </c>
      <c r="H121" s="199" t="s">
        <v>132</v>
      </c>
      <c r="I121" s="199" t="s">
        <v>133</v>
      </c>
      <c r="J121" s="200" t="s">
        <v>105</v>
      </c>
      <c r="K121" s="201" t="s">
        <v>134</v>
      </c>
      <c r="L121" s="202"/>
      <c r="M121" s="97" t="s">
        <v>1</v>
      </c>
      <c r="N121" s="98" t="s">
        <v>39</v>
      </c>
      <c r="O121" s="98" t="s">
        <v>135</v>
      </c>
      <c r="P121" s="98" t="s">
        <v>136</v>
      </c>
      <c r="Q121" s="98" t="s">
        <v>137</v>
      </c>
      <c r="R121" s="98" t="s">
        <v>138</v>
      </c>
      <c r="S121" s="98" t="s">
        <v>139</v>
      </c>
      <c r="T121" s="99" t="s">
        <v>140</v>
      </c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</row>
    <row r="122" s="2" customFormat="1" ht="22.8" customHeight="1">
      <c r="A122" s="35"/>
      <c r="B122" s="36"/>
      <c r="C122" s="104" t="s">
        <v>141</v>
      </c>
      <c r="D122" s="37"/>
      <c r="E122" s="37"/>
      <c r="F122" s="37"/>
      <c r="G122" s="37"/>
      <c r="H122" s="37"/>
      <c r="I122" s="37"/>
      <c r="J122" s="203">
        <f>BK122</f>
        <v>0</v>
      </c>
      <c r="K122" s="37"/>
      <c r="L122" s="41"/>
      <c r="M122" s="100"/>
      <c r="N122" s="204"/>
      <c r="O122" s="101"/>
      <c r="P122" s="205">
        <f>P123</f>
        <v>0</v>
      </c>
      <c r="Q122" s="101"/>
      <c r="R122" s="205">
        <f>R123</f>
        <v>0</v>
      </c>
      <c r="S122" s="101"/>
      <c r="T122" s="206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107</v>
      </c>
      <c r="BK122" s="207">
        <f>BK123</f>
        <v>0</v>
      </c>
    </row>
    <row r="123" s="12" customFormat="1" ht="25.92" customHeight="1">
      <c r="A123" s="12"/>
      <c r="B123" s="208"/>
      <c r="C123" s="209"/>
      <c r="D123" s="210" t="s">
        <v>74</v>
      </c>
      <c r="E123" s="211" t="s">
        <v>677</v>
      </c>
      <c r="F123" s="211" t="s">
        <v>607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P124</f>
        <v>0</v>
      </c>
      <c r="Q123" s="216"/>
      <c r="R123" s="217">
        <f>R124</f>
        <v>0</v>
      </c>
      <c r="S123" s="216"/>
      <c r="T123" s="21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150</v>
      </c>
      <c r="AT123" s="220" t="s">
        <v>74</v>
      </c>
      <c r="AU123" s="220" t="s">
        <v>75</v>
      </c>
      <c r="AY123" s="219" t="s">
        <v>144</v>
      </c>
      <c r="BK123" s="221">
        <f>BK124</f>
        <v>0</v>
      </c>
    </row>
    <row r="124" s="12" customFormat="1" ht="22.8" customHeight="1">
      <c r="A124" s="12"/>
      <c r="B124" s="208"/>
      <c r="C124" s="209"/>
      <c r="D124" s="210" t="s">
        <v>74</v>
      </c>
      <c r="E124" s="222" t="s">
        <v>678</v>
      </c>
      <c r="F124" s="222" t="s">
        <v>93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SUM(P125:P136)</f>
        <v>0</v>
      </c>
      <c r="Q124" s="216"/>
      <c r="R124" s="217">
        <f>SUM(R125:R136)</f>
        <v>0</v>
      </c>
      <c r="S124" s="216"/>
      <c r="T124" s="218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150</v>
      </c>
      <c r="AT124" s="220" t="s">
        <v>74</v>
      </c>
      <c r="AU124" s="220" t="s">
        <v>81</v>
      </c>
      <c r="AY124" s="219" t="s">
        <v>144</v>
      </c>
      <c r="BK124" s="221">
        <f>SUM(BK125:BK136)</f>
        <v>0</v>
      </c>
    </row>
    <row r="125" s="2" customFormat="1" ht="16.5" customHeight="1">
      <c r="A125" s="35"/>
      <c r="B125" s="36"/>
      <c r="C125" s="224" t="s">
        <v>81</v>
      </c>
      <c r="D125" s="224" t="s">
        <v>146</v>
      </c>
      <c r="E125" s="225" t="s">
        <v>679</v>
      </c>
      <c r="F125" s="226" t="s">
        <v>680</v>
      </c>
      <c r="G125" s="227" t="s">
        <v>236</v>
      </c>
      <c r="H125" s="228">
        <v>1</v>
      </c>
      <c r="I125" s="229"/>
      <c r="J125" s="230">
        <f>ROUND(I125*H125,2)</f>
        <v>0</v>
      </c>
      <c r="K125" s="231"/>
      <c r="L125" s="41"/>
      <c r="M125" s="232" t="s">
        <v>1</v>
      </c>
      <c r="N125" s="233" t="s">
        <v>40</v>
      </c>
      <c r="O125" s="88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6" t="s">
        <v>612</v>
      </c>
      <c r="AT125" s="236" t="s">
        <v>146</v>
      </c>
      <c r="AU125" s="236" t="s">
        <v>83</v>
      </c>
      <c r="AY125" s="14" t="s">
        <v>144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4" t="s">
        <v>81</v>
      </c>
      <c r="BK125" s="237">
        <f>ROUND(I125*H125,2)</f>
        <v>0</v>
      </c>
      <c r="BL125" s="14" t="s">
        <v>612</v>
      </c>
      <c r="BM125" s="236" t="s">
        <v>681</v>
      </c>
    </row>
    <row r="126" s="2" customFormat="1" ht="16.5" customHeight="1">
      <c r="A126" s="35"/>
      <c r="B126" s="36"/>
      <c r="C126" s="224" t="s">
        <v>83</v>
      </c>
      <c r="D126" s="224" t="s">
        <v>146</v>
      </c>
      <c r="E126" s="225" t="s">
        <v>682</v>
      </c>
      <c r="F126" s="226" t="s">
        <v>683</v>
      </c>
      <c r="G126" s="227" t="s">
        <v>236</v>
      </c>
      <c r="H126" s="228">
        <v>1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40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612</v>
      </c>
      <c r="AT126" s="236" t="s">
        <v>146</v>
      </c>
      <c r="AU126" s="236" t="s">
        <v>83</v>
      </c>
      <c r="AY126" s="14" t="s">
        <v>144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81</v>
      </c>
      <c r="BK126" s="237">
        <f>ROUND(I126*H126,2)</f>
        <v>0</v>
      </c>
      <c r="BL126" s="14" t="s">
        <v>612</v>
      </c>
      <c r="BM126" s="236" t="s">
        <v>684</v>
      </c>
    </row>
    <row r="127" s="2" customFormat="1" ht="21.75" customHeight="1">
      <c r="A127" s="35"/>
      <c r="B127" s="36"/>
      <c r="C127" s="224" t="s">
        <v>155</v>
      </c>
      <c r="D127" s="224" t="s">
        <v>146</v>
      </c>
      <c r="E127" s="225" t="s">
        <v>685</v>
      </c>
      <c r="F127" s="226" t="s">
        <v>686</v>
      </c>
      <c r="G127" s="227" t="s">
        <v>236</v>
      </c>
      <c r="H127" s="228">
        <v>1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40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612</v>
      </c>
      <c r="AT127" s="236" t="s">
        <v>146</v>
      </c>
      <c r="AU127" s="236" t="s">
        <v>83</v>
      </c>
      <c r="AY127" s="14" t="s">
        <v>144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81</v>
      </c>
      <c r="BK127" s="237">
        <f>ROUND(I127*H127,2)</f>
        <v>0</v>
      </c>
      <c r="BL127" s="14" t="s">
        <v>612</v>
      </c>
      <c r="BM127" s="236" t="s">
        <v>687</v>
      </c>
    </row>
    <row r="128" s="2" customFormat="1" ht="24.15" customHeight="1">
      <c r="A128" s="35"/>
      <c r="B128" s="36"/>
      <c r="C128" s="224" t="s">
        <v>150</v>
      </c>
      <c r="D128" s="224" t="s">
        <v>146</v>
      </c>
      <c r="E128" s="225" t="s">
        <v>688</v>
      </c>
      <c r="F128" s="226" t="s">
        <v>689</v>
      </c>
      <c r="G128" s="227" t="s">
        <v>236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40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612</v>
      </c>
      <c r="AT128" s="236" t="s">
        <v>146</v>
      </c>
      <c r="AU128" s="236" t="s">
        <v>83</v>
      </c>
      <c r="AY128" s="14" t="s">
        <v>144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612</v>
      </c>
      <c r="BM128" s="236" t="s">
        <v>690</v>
      </c>
    </row>
    <row r="129" s="2" customFormat="1" ht="49.05" customHeight="1">
      <c r="A129" s="35"/>
      <c r="B129" s="36"/>
      <c r="C129" s="224" t="s">
        <v>164</v>
      </c>
      <c r="D129" s="224" t="s">
        <v>146</v>
      </c>
      <c r="E129" s="225" t="s">
        <v>691</v>
      </c>
      <c r="F129" s="226" t="s">
        <v>692</v>
      </c>
      <c r="G129" s="227" t="s">
        <v>236</v>
      </c>
      <c r="H129" s="228">
        <v>1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40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612</v>
      </c>
      <c r="AT129" s="236" t="s">
        <v>146</v>
      </c>
      <c r="AU129" s="236" t="s">
        <v>83</v>
      </c>
      <c r="AY129" s="14" t="s">
        <v>144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612</v>
      </c>
      <c r="BM129" s="236" t="s">
        <v>693</v>
      </c>
    </row>
    <row r="130" s="2" customFormat="1" ht="33" customHeight="1">
      <c r="A130" s="35"/>
      <c r="B130" s="36"/>
      <c r="C130" s="224" t="s">
        <v>168</v>
      </c>
      <c r="D130" s="224" t="s">
        <v>146</v>
      </c>
      <c r="E130" s="225" t="s">
        <v>694</v>
      </c>
      <c r="F130" s="226" t="s">
        <v>695</v>
      </c>
      <c r="G130" s="227" t="s">
        <v>236</v>
      </c>
      <c r="H130" s="228">
        <v>1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40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612</v>
      </c>
      <c r="AT130" s="236" t="s">
        <v>146</v>
      </c>
      <c r="AU130" s="236" t="s">
        <v>83</v>
      </c>
      <c r="AY130" s="14" t="s">
        <v>144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612</v>
      </c>
      <c r="BM130" s="236" t="s">
        <v>696</v>
      </c>
    </row>
    <row r="131" s="2" customFormat="1" ht="62.7" customHeight="1">
      <c r="A131" s="35"/>
      <c r="B131" s="36"/>
      <c r="C131" s="224" t="s">
        <v>173</v>
      </c>
      <c r="D131" s="224" t="s">
        <v>146</v>
      </c>
      <c r="E131" s="225" t="s">
        <v>697</v>
      </c>
      <c r="F131" s="226" t="s">
        <v>698</v>
      </c>
      <c r="G131" s="227" t="s">
        <v>236</v>
      </c>
      <c r="H131" s="228">
        <v>1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40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612</v>
      </c>
      <c r="AT131" s="236" t="s">
        <v>146</v>
      </c>
      <c r="AU131" s="236" t="s">
        <v>83</v>
      </c>
      <c r="AY131" s="14" t="s">
        <v>144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612</v>
      </c>
      <c r="BM131" s="236" t="s">
        <v>699</v>
      </c>
    </row>
    <row r="132" s="2" customFormat="1" ht="24.15" customHeight="1">
      <c r="A132" s="35"/>
      <c r="B132" s="36"/>
      <c r="C132" s="224" t="s">
        <v>179</v>
      </c>
      <c r="D132" s="224" t="s">
        <v>146</v>
      </c>
      <c r="E132" s="225" t="s">
        <v>700</v>
      </c>
      <c r="F132" s="226" t="s">
        <v>701</v>
      </c>
      <c r="G132" s="227" t="s">
        <v>702</v>
      </c>
      <c r="H132" s="228">
        <v>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40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150</v>
      </c>
      <c r="AT132" s="236" t="s">
        <v>146</v>
      </c>
      <c r="AU132" s="236" t="s">
        <v>83</v>
      </c>
      <c r="AY132" s="14" t="s">
        <v>144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150</v>
      </c>
      <c r="BM132" s="236" t="s">
        <v>703</v>
      </c>
    </row>
    <row r="133" s="2" customFormat="1" ht="76.35" customHeight="1">
      <c r="A133" s="35"/>
      <c r="B133" s="36"/>
      <c r="C133" s="224" t="s">
        <v>183</v>
      </c>
      <c r="D133" s="224" t="s">
        <v>146</v>
      </c>
      <c r="E133" s="225" t="s">
        <v>704</v>
      </c>
      <c r="F133" s="226" t="s">
        <v>705</v>
      </c>
      <c r="G133" s="227" t="s">
        <v>236</v>
      </c>
      <c r="H133" s="228">
        <v>1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40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612</v>
      </c>
      <c r="AT133" s="236" t="s">
        <v>146</v>
      </c>
      <c r="AU133" s="236" t="s">
        <v>83</v>
      </c>
      <c r="AY133" s="14" t="s">
        <v>144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612</v>
      </c>
      <c r="BM133" s="236" t="s">
        <v>706</v>
      </c>
    </row>
    <row r="134" s="2" customFormat="1" ht="44.25" customHeight="1">
      <c r="A134" s="35"/>
      <c r="B134" s="36"/>
      <c r="C134" s="224" t="s">
        <v>187</v>
      </c>
      <c r="D134" s="224" t="s">
        <v>146</v>
      </c>
      <c r="E134" s="225" t="s">
        <v>707</v>
      </c>
      <c r="F134" s="226" t="s">
        <v>708</v>
      </c>
      <c r="G134" s="227" t="s">
        <v>236</v>
      </c>
      <c r="H134" s="228">
        <v>1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40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612</v>
      </c>
      <c r="AT134" s="236" t="s">
        <v>146</v>
      </c>
      <c r="AU134" s="236" t="s">
        <v>83</v>
      </c>
      <c r="AY134" s="14" t="s">
        <v>144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612</v>
      </c>
      <c r="BM134" s="236" t="s">
        <v>709</v>
      </c>
    </row>
    <row r="135" s="2" customFormat="1" ht="24.15" customHeight="1">
      <c r="A135" s="35"/>
      <c r="B135" s="36"/>
      <c r="C135" s="224" t="s">
        <v>191</v>
      </c>
      <c r="D135" s="224" t="s">
        <v>146</v>
      </c>
      <c r="E135" s="225" t="s">
        <v>710</v>
      </c>
      <c r="F135" s="226" t="s">
        <v>711</v>
      </c>
      <c r="G135" s="227" t="s">
        <v>236</v>
      </c>
      <c r="H135" s="228">
        <v>1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40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612</v>
      </c>
      <c r="AT135" s="236" t="s">
        <v>146</v>
      </c>
      <c r="AU135" s="236" t="s">
        <v>83</v>
      </c>
      <c r="AY135" s="14" t="s">
        <v>144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612</v>
      </c>
      <c r="BM135" s="236" t="s">
        <v>712</v>
      </c>
    </row>
    <row r="136" s="2" customFormat="1" ht="24.15" customHeight="1">
      <c r="A136" s="35"/>
      <c r="B136" s="36"/>
      <c r="C136" s="224" t="s">
        <v>195</v>
      </c>
      <c r="D136" s="224" t="s">
        <v>146</v>
      </c>
      <c r="E136" s="225" t="s">
        <v>713</v>
      </c>
      <c r="F136" s="226" t="s">
        <v>714</v>
      </c>
      <c r="G136" s="227" t="s">
        <v>236</v>
      </c>
      <c r="H136" s="228">
        <v>1</v>
      </c>
      <c r="I136" s="229"/>
      <c r="J136" s="230">
        <f>ROUND(I136*H136,2)</f>
        <v>0</v>
      </c>
      <c r="K136" s="231"/>
      <c r="L136" s="41"/>
      <c r="M136" s="250" t="s">
        <v>1</v>
      </c>
      <c r="N136" s="251" t="s">
        <v>40</v>
      </c>
      <c r="O136" s="252"/>
      <c r="P136" s="253">
        <f>O136*H136</f>
        <v>0</v>
      </c>
      <c r="Q136" s="253">
        <v>0</v>
      </c>
      <c r="R136" s="253">
        <f>Q136*H136</f>
        <v>0</v>
      </c>
      <c r="S136" s="253">
        <v>0</v>
      </c>
      <c r="T136" s="25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612</v>
      </c>
      <c r="AT136" s="236" t="s">
        <v>146</v>
      </c>
      <c r="AU136" s="236" t="s">
        <v>83</v>
      </c>
      <c r="AY136" s="14" t="s">
        <v>144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612</v>
      </c>
      <c r="BM136" s="236" t="s">
        <v>715</v>
      </c>
    </row>
    <row r="137" s="2" customFormat="1" ht="6.96" customHeight="1">
      <c r="A137" s="35"/>
      <c r="B137" s="63"/>
      <c r="C137" s="64"/>
      <c r="D137" s="64"/>
      <c r="E137" s="64"/>
      <c r="F137" s="64"/>
      <c r="G137" s="64"/>
      <c r="H137" s="64"/>
      <c r="I137" s="64"/>
      <c r="J137" s="64"/>
      <c r="K137" s="64"/>
      <c r="L137" s="41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sheet="1" autoFilter="0" formatColumns="0" formatRows="0" objects="1" scenarios="1" spinCount="100000" saltValue="CSme48/BHo0L1QegtKMpuBMN/0506TNOiyPoGar/TomihL1Bu3hpCV8HoKTBZFvab5WLJrERuP9cwXOn0qJDUA==" hashValue="reGZtMzpAwhbkd25/ecz0RcUT8MIXNLnPCKTqd+PHHIj00MN/uUGERonJl2PIde6WLianxoO9/02Xo/xgn5hqg==" algorithmName="SHA-512" password="CC35"/>
  <autoFilter ref="C121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98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Stavební úpravy objektu DPO p.č. 850, k.ú. Mariánské Hory, obec Ostrava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99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716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30. 8. 2022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26</v>
      </c>
      <c r="F15" s="35"/>
      <c r="G15" s="35"/>
      <c r="H15" s="35"/>
      <c r="I15" s="147" t="s">
        <v>27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28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30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31</v>
      </c>
      <c r="F21" s="35"/>
      <c r="G21" s="35"/>
      <c r="H21" s="35"/>
      <c r="I21" s="147" t="s">
        <v>27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33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27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35</v>
      </c>
      <c r="E30" s="35"/>
      <c r="F30" s="35"/>
      <c r="G30" s="35"/>
      <c r="H30" s="35"/>
      <c r="I30" s="35"/>
      <c r="J30" s="157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37</v>
      </c>
      <c r="G32" s="35"/>
      <c r="H32" s="35"/>
      <c r="I32" s="158" t="s">
        <v>36</v>
      </c>
      <c r="J32" s="158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39</v>
      </c>
      <c r="E33" s="147" t="s">
        <v>40</v>
      </c>
      <c r="F33" s="160">
        <f>ROUND((SUM(BE124:BE155)),  2)</f>
        <v>0</v>
      </c>
      <c r="G33" s="35"/>
      <c r="H33" s="35"/>
      <c r="I33" s="161">
        <v>0.20999999999999999</v>
      </c>
      <c r="J33" s="160">
        <f>ROUND(((SUM(BE124:BE155))*I33),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41</v>
      </c>
      <c r="F34" s="160">
        <f>ROUND((SUM(BF124:BF155)),  2)</f>
        <v>0</v>
      </c>
      <c r="G34" s="35"/>
      <c r="H34" s="35"/>
      <c r="I34" s="161">
        <v>0.14999999999999999</v>
      </c>
      <c r="J34" s="160">
        <f>ROUND(((SUM(BF124:BF155))*I34),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42</v>
      </c>
      <c r="F35" s="160">
        <f>ROUND((SUM(BG124:BG155)),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43</v>
      </c>
      <c r="F36" s="160">
        <f>ROUND((SUM(BH124:BH155)),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44</v>
      </c>
      <c r="F37" s="160">
        <f>ROUND((SUM(BI124:BI155)),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Stavební úpravy objektu DPO p.č. 850, k.ú. Mariánské Hory, obec Ostrava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Stavební část - výmalba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30. 8. 2022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Dopravní podnik Ostrava a.s.</v>
      </c>
      <c r="G91" s="37"/>
      <c r="H91" s="37"/>
      <c r="I91" s="29" t="s">
        <v>30</v>
      </c>
      <c r="J91" s="33" t="str">
        <f>E21</f>
        <v>RP Projekt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104</v>
      </c>
      <c r="D94" s="182"/>
      <c r="E94" s="182"/>
      <c r="F94" s="182"/>
      <c r="G94" s="182"/>
      <c r="H94" s="182"/>
      <c r="I94" s="182"/>
      <c r="J94" s="183" t="s">
        <v>105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106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5"/>
      <c r="C97" s="186"/>
      <c r="D97" s="187" t="s">
        <v>108</v>
      </c>
      <c r="E97" s="188"/>
      <c r="F97" s="188"/>
      <c r="G97" s="188"/>
      <c r="H97" s="188"/>
      <c r="I97" s="188"/>
      <c r="J97" s="189">
        <f>J125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112</v>
      </c>
      <c r="E98" s="193"/>
      <c r="F98" s="193"/>
      <c r="G98" s="193"/>
      <c r="H98" s="193"/>
      <c r="I98" s="193"/>
      <c r="J98" s="194">
        <f>J126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114</v>
      </c>
      <c r="E99" s="193"/>
      <c r="F99" s="193"/>
      <c r="G99" s="193"/>
      <c r="H99" s="193"/>
      <c r="I99" s="193"/>
      <c r="J99" s="194">
        <f>J140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115</v>
      </c>
      <c r="E100" s="193"/>
      <c r="F100" s="193"/>
      <c r="G100" s="193"/>
      <c r="H100" s="193"/>
      <c r="I100" s="193"/>
      <c r="J100" s="194">
        <f>J145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5"/>
      <c r="C101" s="186"/>
      <c r="D101" s="187" t="s">
        <v>117</v>
      </c>
      <c r="E101" s="188"/>
      <c r="F101" s="188"/>
      <c r="G101" s="188"/>
      <c r="H101" s="188"/>
      <c r="I101" s="188"/>
      <c r="J101" s="189">
        <f>J149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1"/>
      <c r="C102" s="130"/>
      <c r="D102" s="192" t="s">
        <v>717</v>
      </c>
      <c r="E102" s="193"/>
      <c r="F102" s="193"/>
      <c r="G102" s="193"/>
      <c r="H102" s="193"/>
      <c r="I102" s="193"/>
      <c r="J102" s="194">
        <f>J150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5"/>
      <c r="C103" s="186"/>
      <c r="D103" s="187" t="s">
        <v>127</v>
      </c>
      <c r="E103" s="188"/>
      <c r="F103" s="188"/>
      <c r="G103" s="188"/>
      <c r="H103" s="188"/>
      <c r="I103" s="188"/>
      <c r="J103" s="189">
        <f>J153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1"/>
      <c r="C104" s="130"/>
      <c r="D104" s="192" t="s">
        <v>128</v>
      </c>
      <c r="E104" s="193"/>
      <c r="F104" s="193"/>
      <c r="G104" s="193"/>
      <c r="H104" s="193"/>
      <c r="I104" s="193"/>
      <c r="J104" s="194">
        <f>J154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129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80" t="str">
        <f>E7</f>
        <v>Stavební úpravy objektu DPO p.č. 850, k.ú. Mariánské Hory, obec Ostrava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99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02 - Stavební část - výmalba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30. 8. 2022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>Dopravní podnik Ostrava a.s.</v>
      </c>
      <c r="G120" s="37"/>
      <c r="H120" s="37"/>
      <c r="I120" s="29" t="s">
        <v>30</v>
      </c>
      <c r="J120" s="33" t="str">
        <f>E21</f>
        <v>RP Projekt s.r.o.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29" t="s">
        <v>33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130</v>
      </c>
      <c r="D123" s="199" t="s">
        <v>60</v>
      </c>
      <c r="E123" s="199" t="s">
        <v>56</v>
      </c>
      <c r="F123" s="199" t="s">
        <v>57</v>
      </c>
      <c r="G123" s="199" t="s">
        <v>131</v>
      </c>
      <c r="H123" s="199" t="s">
        <v>132</v>
      </c>
      <c r="I123" s="199" t="s">
        <v>133</v>
      </c>
      <c r="J123" s="200" t="s">
        <v>105</v>
      </c>
      <c r="K123" s="201" t="s">
        <v>134</v>
      </c>
      <c r="L123" s="202"/>
      <c r="M123" s="97" t="s">
        <v>1</v>
      </c>
      <c r="N123" s="98" t="s">
        <v>39</v>
      </c>
      <c r="O123" s="98" t="s">
        <v>135</v>
      </c>
      <c r="P123" s="98" t="s">
        <v>136</v>
      </c>
      <c r="Q123" s="98" t="s">
        <v>137</v>
      </c>
      <c r="R123" s="98" t="s">
        <v>138</v>
      </c>
      <c r="S123" s="98" t="s">
        <v>139</v>
      </c>
      <c r="T123" s="99" t="s">
        <v>140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141</v>
      </c>
      <c r="D124" s="37"/>
      <c r="E124" s="37"/>
      <c r="F124" s="37"/>
      <c r="G124" s="37"/>
      <c r="H124" s="37"/>
      <c r="I124" s="37"/>
      <c r="J124" s="203">
        <f>BK124</f>
        <v>0</v>
      </c>
      <c r="K124" s="37"/>
      <c r="L124" s="41"/>
      <c r="M124" s="100"/>
      <c r="N124" s="204"/>
      <c r="O124" s="101"/>
      <c r="P124" s="205">
        <f>P125+P149+P153</f>
        <v>0</v>
      </c>
      <c r="Q124" s="101"/>
      <c r="R124" s="205">
        <f>R125+R149+R153</f>
        <v>8.1600000000000001</v>
      </c>
      <c r="S124" s="101"/>
      <c r="T124" s="206">
        <f>T125+T149+T153</f>
        <v>3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74</v>
      </c>
      <c r="AU124" s="14" t="s">
        <v>107</v>
      </c>
      <c r="BK124" s="207">
        <f>BK125+BK149+BK153</f>
        <v>0</v>
      </c>
    </row>
    <row r="125" s="12" customFormat="1" ht="25.92" customHeight="1">
      <c r="A125" s="12"/>
      <c r="B125" s="208"/>
      <c r="C125" s="209"/>
      <c r="D125" s="210" t="s">
        <v>74</v>
      </c>
      <c r="E125" s="211" t="s">
        <v>142</v>
      </c>
      <c r="F125" s="211" t="s">
        <v>143</v>
      </c>
      <c r="G125" s="209"/>
      <c r="H125" s="209"/>
      <c r="I125" s="212"/>
      <c r="J125" s="213">
        <f>BK125</f>
        <v>0</v>
      </c>
      <c r="K125" s="209"/>
      <c r="L125" s="214"/>
      <c r="M125" s="215"/>
      <c r="N125" s="216"/>
      <c r="O125" s="216"/>
      <c r="P125" s="217">
        <f>P126+P140+P145</f>
        <v>0</v>
      </c>
      <c r="Q125" s="216"/>
      <c r="R125" s="217">
        <f>R126+R140+R145</f>
        <v>8.0129999999999999</v>
      </c>
      <c r="S125" s="216"/>
      <c r="T125" s="218">
        <f>T126+T140+T145</f>
        <v>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9" t="s">
        <v>81</v>
      </c>
      <c r="AT125" s="220" t="s">
        <v>74</v>
      </c>
      <c r="AU125" s="220" t="s">
        <v>75</v>
      </c>
      <c r="AY125" s="219" t="s">
        <v>144</v>
      </c>
      <c r="BK125" s="221">
        <f>BK126+BK140+BK145</f>
        <v>0</v>
      </c>
    </row>
    <row r="126" s="12" customFormat="1" ht="22.8" customHeight="1">
      <c r="A126" s="12"/>
      <c r="B126" s="208"/>
      <c r="C126" s="209"/>
      <c r="D126" s="210" t="s">
        <v>74</v>
      </c>
      <c r="E126" s="222" t="s">
        <v>168</v>
      </c>
      <c r="F126" s="222" t="s">
        <v>178</v>
      </c>
      <c r="G126" s="209"/>
      <c r="H126" s="209"/>
      <c r="I126" s="212"/>
      <c r="J126" s="223">
        <f>BK126</f>
        <v>0</v>
      </c>
      <c r="K126" s="209"/>
      <c r="L126" s="214"/>
      <c r="M126" s="215"/>
      <c r="N126" s="216"/>
      <c r="O126" s="216"/>
      <c r="P126" s="217">
        <f>SUM(P127:P139)</f>
        <v>0</v>
      </c>
      <c r="Q126" s="216"/>
      <c r="R126" s="217">
        <f>SUM(R127:R139)</f>
        <v>7.9959999999999996</v>
      </c>
      <c r="S126" s="216"/>
      <c r="T126" s="218">
        <f>SUM(T127:T139)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81</v>
      </c>
      <c r="AT126" s="220" t="s">
        <v>74</v>
      </c>
      <c r="AU126" s="220" t="s">
        <v>81</v>
      </c>
      <c r="AY126" s="219" t="s">
        <v>144</v>
      </c>
      <c r="BK126" s="221">
        <f>SUM(BK127:BK139)</f>
        <v>0</v>
      </c>
    </row>
    <row r="127" s="2" customFormat="1" ht="24.15" customHeight="1">
      <c r="A127" s="35"/>
      <c r="B127" s="36"/>
      <c r="C127" s="224" t="s">
        <v>81</v>
      </c>
      <c r="D127" s="224" t="s">
        <v>146</v>
      </c>
      <c r="E127" s="225" t="s">
        <v>718</v>
      </c>
      <c r="F127" s="226" t="s">
        <v>719</v>
      </c>
      <c r="G127" s="227" t="s">
        <v>176</v>
      </c>
      <c r="H127" s="228">
        <v>30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40</v>
      </c>
      <c r="O127" s="88"/>
      <c r="P127" s="234">
        <f>O127*H127</f>
        <v>0</v>
      </c>
      <c r="Q127" s="234">
        <v>0.0073499999999999998</v>
      </c>
      <c r="R127" s="234">
        <f>Q127*H127</f>
        <v>0.2205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150</v>
      </c>
      <c r="AT127" s="236" t="s">
        <v>146</v>
      </c>
      <c r="AU127" s="236" t="s">
        <v>83</v>
      </c>
      <c r="AY127" s="14" t="s">
        <v>144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81</v>
      </c>
      <c r="BK127" s="237">
        <f>ROUND(I127*H127,2)</f>
        <v>0</v>
      </c>
      <c r="BL127" s="14" t="s">
        <v>150</v>
      </c>
      <c r="BM127" s="236" t="s">
        <v>720</v>
      </c>
    </row>
    <row r="128" s="2" customFormat="1" ht="24.15" customHeight="1">
      <c r="A128" s="35"/>
      <c r="B128" s="36"/>
      <c r="C128" s="224" t="s">
        <v>83</v>
      </c>
      <c r="D128" s="224" t="s">
        <v>146</v>
      </c>
      <c r="E128" s="225" t="s">
        <v>721</v>
      </c>
      <c r="F128" s="226" t="s">
        <v>722</v>
      </c>
      <c r="G128" s="227" t="s">
        <v>176</v>
      </c>
      <c r="H128" s="228">
        <v>30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40</v>
      </c>
      <c r="O128" s="88"/>
      <c r="P128" s="234">
        <f>O128*H128</f>
        <v>0</v>
      </c>
      <c r="Q128" s="234">
        <v>0.01575</v>
      </c>
      <c r="R128" s="234">
        <f>Q128*H128</f>
        <v>0.47250000000000003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150</v>
      </c>
      <c r="AT128" s="236" t="s">
        <v>146</v>
      </c>
      <c r="AU128" s="236" t="s">
        <v>83</v>
      </c>
      <c r="AY128" s="14" t="s">
        <v>144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150</v>
      </c>
      <c r="BM128" s="236" t="s">
        <v>723</v>
      </c>
    </row>
    <row r="129" s="2" customFormat="1" ht="24.15" customHeight="1">
      <c r="A129" s="35"/>
      <c r="B129" s="36"/>
      <c r="C129" s="224" t="s">
        <v>155</v>
      </c>
      <c r="D129" s="224" t="s">
        <v>146</v>
      </c>
      <c r="E129" s="225" t="s">
        <v>724</v>
      </c>
      <c r="F129" s="226" t="s">
        <v>725</v>
      </c>
      <c r="G129" s="227" t="s">
        <v>176</v>
      </c>
      <c r="H129" s="228">
        <v>90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40</v>
      </c>
      <c r="O129" s="88"/>
      <c r="P129" s="234">
        <f>O129*H129</f>
        <v>0</v>
      </c>
      <c r="Q129" s="234">
        <v>0.0079000000000000008</v>
      </c>
      <c r="R129" s="234">
        <f>Q129*H129</f>
        <v>0.71100000000000008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150</v>
      </c>
      <c r="AT129" s="236" t="s">
        <v>146</v>
      </c>
      <c r="AU129" s="236" t="s">
        <v>83</v>
      </c>
      <c r="AY129" s="14" t="s">
        <v>144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150</v>
      </c>
      <c r="BM129" s="236" t="s">
        <v>726</v>
      </c>
    </row>
    <row r="130" s="2" customFormat="1" ht="24.15" customHeight="1">
      <c r="A130" s="35"/>
      <c r="B130" s="36"/>
      <c r="C130" s="224" t="s">
        <v>150</v>
      </c>
      <c r="D130" s="224" t="s">
        <v>146</v>
      </c>
      <c r="E130" s="225" t="s">
        <v>727</v>
      </c>
      <c r="F130" s="226" t="s">
        <v>728</v>
      </c>
      <c r="G130" s="227" t="s">
        <v>176</v>
      </c>
      <c r="H130" s="228">
        <v>200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40</v>
      </c>
      <c r="O130" s="88"/>
      <c r="P130" s="234">
        <f>O130*H130</f>
        <v>0</v>
      </c>
      <c r="Q130" s="234">
        <v>0.00025999999999999998</v>
      </c>
      <c r="R130" s="234">
        <f>Q130*H130</f>
        <v>0.051999999999999998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150</v>
      </c>
      <c r="AT130" s="236" t="s">
        <v>146</v>
      </c>
      <c r="AU130" s="236" t="s">
        <v>83</v>
      </c>
      <c r="AY130" s="14" t="s">
        <v>144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150</v>
      </c>
      <c r="BM130" s="236" t="s">
        <v>729</v>
      </c>
    </row>
    <row r="131" s="2" customFormat="1" ht="24.15" customHeight="1">
      <c r="A131" s="35"/>
      <c r="B131" s="36"/>
      <c r="C131" s="224" t="s">
        <v>164</v>
      </c>
      <c r="D131" s="224" t="s">
        <v>146</v>
      </c>
      <c r="E131" s="225" t="s">
        <v>730</v>
      </c>
      <c r="F131" s="226" t="s">
        <v>731</v>
      </c>
      <c r="G131" s="227" t="s">
        <v>176</v>
      </c>
      <c r="H131" s="228">
        <v>200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40</v>
      </c>
      <c r="O131" s="88"/>
      <c r="P131" s="234">
        <f>O131*H131</f>
        <v>0</v>
      </c>
      <c r="Q131" s="234">
        <v>0.0043800000000000002</v>
      </c>
      <c r="R131" s="234">
        <f>Q131*H131</f>
        <v>0.876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150</v>
      </c>
      <c r="AT131" s="236" t="s">
        <v>146</v>
      </c>
      <c r="AU131" s="236" t="s">
        <v>83</v>
      </c>
      <c r="AY131" s="14" t="s">
        <v>144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150</v>
      </c>
      <c r="BM131" s="236" t="s">
        <v>732</v>
      </c>
    </row>
    <row r="132" s="2" customFormat="1" ht="24.15" customHeight="1">
      <c r="A132" s="35"/>
      <c r="B132" s="36"/>
      <c r="C132" s="224" t="s">
        <v>168</v>
      </c>
      <c r="D132" s="224" t="s">
        <v>146</v>
      </c>
      <c r="E132" s="225" t="s">
        <v>733</v>
      </c>
      <c r="F132" s="226" t="s">
        <v>734</v>
      </c>
      <c r="G132" s="227" t="s">
        <v>176</v>
      </c>
      <c r="H132" s="228">
        <v>100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40</v>
      </c>
      <c r="O132" s="88"/>
      <c r="P132" s="234">
        <f>O132*H132</f>
        <v>0</v>
      </c>
      <c r="Q132" s="234">
        <v>0.0040000000000000001</v>
      </c>
      <c r="R132" s="234">
        <f>Q132*H132</f>
        <v>0.40000000000000002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150</v>
      </c>
      <c r="AT132" s="236" t="s">
        <v>146</v>
      </c>
      <c r="AU132" s="236" t="s">
        <v>83</v>
      </c>
      <c r="AY132" s="14" t="s">
        <v>144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150</v>
      </c>
      <c r="BM132" s="236" t="s">
        <v>735</v>
      </c>
    </row>
    <row r="133" s="2" customFormat="1" ht="24.15" customHeight="1">
      <c r="A133" s="35"/>
      <c r="B133" s="36"/>
      <c r="C133" s="224" t="s">
        <v>173</v>
      </c>
      <c r="D133" s="224" t="s">
        <v>146</v>
      </c>
      <c r="E133" s="225" t="s">
        <v>736</v>
      </c>
      <c r="F133" s="226" t="s">
        <v>737</v>
      </c>
      <c r="G133" s="227" t="s">
        <v>176</v>
      </c>
      <c r="H133" s="228">
        <v>60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40</v>
      </c>
      <c r="O133" s="88"/>
      <c r="P133" s="234">
        <f>O133*H133</f>
        <v>0</v>
      </c>
      <c r="Q133" s="234">
        <v>0.0073499999999999998</v>
      </c>
      <c r="R133" s="234">
        <f>Q133*H133</f>
        <v>0.441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150</v>
      </c>
      <c r="AT133" s="236" t="s">
        <v>146</v>
      </c>
      <c r="AU133" s="236" t="s">
        <v>83</v>
      </c>
      <c r="AY133" s="14" t="s">
        <v>144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150</v>
      </c>
      <c r="BM133" s="236" t="s">
        <v>738</v>
      </c>
    </row>
    <row r="134" s="2" customFormat="1" ht="24.15" customHeight="1">
      <c r="A134" s="35"/>
      <c r="B134" s="36"/>
      <c r="C134" s="224" t="s">
        <v>179</v>
      </c>
      <c r="D134" s="224" t="s">
        <v>146</v>
      </c>
      <c r="E134" s="225" t="s">
        <v>739</v>
      </c>
      <c r="F134" s="226" t="s">
        <v>740</v>
      </c>
      <c r="G134" s="227" t="s">
        <v>176</v>
      </c>
      <c r="H134" s="228">
        <v>60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40</v>
      </c>
      <c r="O134" s="88"/>
      <c r="P134" s="234">
        <f>O134*H134</f>
        <v>0</v>
      </c>
      <c r="Q134" s="234">
        <v>0.01575</v>
      </c>
      <c r="R134" s="234">
        <f>Q134*H134</f>
        <v>0.94500000000000006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150</v>
      </c>
      <c r="AT134" s="236" t="s">
        <v>146</v>
      </c>
      <c r="AU134" s="236" t="s">
        <v>83</v>
      </c>
      <c r="AY134" s="14" t="s">
        <v>144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150</v>
      </c>
      <c r="BM134" s="236" t="s">
        <v>741</v>
      </c>
    </row>
    <row r="135" s="2" customFormat="1" ht="24.15" customHeight="1">
      <c r="A135" s="35"/>
      <c r="B135" s="36"/>
      <c r="C135" s="224" t="s">
        <v>183</v>
      </c>
      <c r="D135" s="224" t="s">
        <v>146</v>
      </c>
      <c r="E135" s="225" t="s">
        <v>742</v>
      </c>
      <c r="F135" s="226" t="s">
        <v>743</v>
      </c>
      <c r="G135" s="227" t="s">
        <v>176</v>
      </c>
      <c r="H135" s="228">
        <v>180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40</v>
      </c>
      <c r="O135" s="88"/>
      <c r="P135" s="234">
        <f>O135*H135</f>
        <v>0</v>
      </c>
      <c r="Q135" s="234">
        <v>0.0079000000000000008</v>
      </c>
      <c r="R135" s="234">
        <f>Q135*H135</f>
        <v>1.4220000000000002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150</v>
      </c>
      <c r="AT135" s="236" t="s">
        <v>146</v>
      </c>
      <c r="AU135" s="236" t="s">
        <v>83</v>
      </c>
      <c r="AY135" s="14" t="s">
        <v>144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150</v>
      </c>
      <c r="BM135" s="236" t="s">
        <v>744</v>
      </c>
    </row>
    <row r="136" s="2" customFormat="1" ht="24.15" customHeight="1">
      <c r="A136" s="35"/>
      <c r="B136" s="36"/>
      <c r="C136" s="224" t="s">
        <v>187</v>
      </c>
      <c r="D136" s="224" t="s">
        <v>146</v>
      </c>
      <c r="E136" s="225" t="s">
        <v>180</v>
      </c>
      <c r="F136" s="226" t="s">
        <v>181</v>
      </c>
      <c r="G136" s="227" t="s">
        <v>176</v>
      </c>
      <c r="H136" s="228">
        <v>400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40</v>
      </c>
      <c r="O136" s="88"/>
      <c r="P136" s="234">
        <f>O136*H136</f>
        <v>0</v>
      </c>
      <c r="Q136" s="234">
        <v>0.00025999999999999998</v>
      </c>
      <c r="R136" s="234">
        <f>Q136*H136</f>
        <v>0.104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150</v>
      </c>
      <c r="AT136" s="236" t="s">
        <v>146</v>
      </c>
      <c r="AU136" s="236" t="s">
        <v>83</v>
      </c>
      <c r="AY136" s="14" t="s">
        <v>144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150</v>
      </c>
      <c r="BM136" s="236" t="s">
        <v>745</v>
      </c>
    </row>
    <row r="137" s="2" customFormat="1" ht="24.15" customHeight="1">
      <c r="A137" s="35"/>
      <c r="B137" s="36"/>
      <c r="C137" s="224" t="s">
        <v>191</v>
      </c>
      <c r="D137" s="224" t="s">
        <v>146</v>
      </c>
      <c r="E137" s="225" t="s">
        <v>184</v>
      </c>
      <c r="F137" s="226" t="s">
        <v>185</v>
      </c>
      <c r="G137" s="227" t="s">
        <v>176</v>
      </c>
      <c r="H137" s="228">
        <v>400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40</v>
      </c>
      <c r="O137" s="88"/>
      <c r="P137" s="234">
        <f>O137*H137</f>
        <v>0</v>
      </c>
      <c r="Q137" s="234">
        <v>0.0043800000000000002</v>
      </c>
      <c r="R137" s="234">
        <f>Q137*H137</f>
        <v>1.752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150</v>
      </c>
      <c r="AT137" s="236" t="s">
        <v>146</v>
      </c>
      <c r="AU137" s="236" t="s">
        <v>83</v>
      </c>
      <c r="AY137" s="14" t="s">
        <v>144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150</v>
      </c>
      <c r="BM137" s="236" t="s">
        <v>746</v>
      </c>
    </row>
    <row r="138" s="2" customFormat="1" ht="24.15" customHeight="1">
      <c r="A138" s="35"/>
      <c r="B138" s="36"/>
      <c r="C138" s="224" t="s">
        <v>195</v>
      </c>
      <c r="D138" s="224" t="s">
        <v>146</v>
      </c>
      <c r="E138" s="225" t="s">
        <v>188</v>
      </c>
      <c r="F138" s="226" t="s">
        <v>189</v>
      </c>
      <c r="G138" s="227" t="s">
        <v>176</v>
      </c>
      <c r="H138" s="228">
        <v>200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40</v>
      </c>
      <c r="O138" s="88"/>
      <c r="P138" s="234">
        <f>O138*H138</f>
        <v>0</v>
      </c>
      <c r="Q138" s="234">
        <v>0.0030000000000000001</v>
      </c>
      <c r="R138" s="234">
        <f>Q138*H138</f>
        <v>0.59999999999999998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150</v>
      </c>
      <c r="AT138" s="236" t="s">
        <v>146</v>
      </c>
      <c r="AU138" s="236" t="s">
        <v>83</v>
      </c>
      <c r="AY138" s="14" t="s">
        <v>144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150</v>
      </c>
      <c r="BM138" s="236" t="s">
        <v>747</v>
      </c>
    </row>
    <row r="139" s="2" customFormat="1" ht="24.15" customHeight="1">
      <c r="A139" s="35"/>
      <c r="B139" s="36"/>
      <c r="C139" s="224" t="s">
        <v>199</v>
      </c>
      <c r="D139" s="224" t="s">
        <v>146</v>
      </c>
      <c r="E139" s="225" t="s">
        <v>748</v>
      </c>
      <c r="F139" s="226" t="s">
        <v>749</v>
      </c>
      <c r="G139" s="227" t="s">
        <v>236</v>
      </c>
      <c r="H139" s="228">
        <v>1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40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150</v>
      </c>
      <c r="AT139" s="236" t="s">
        <v>146</v>
      </c>
      <c r="AU139" s="236" t="s">
        <v>83</v>
      </c>
      <c r="AY139" s="14" t="s">
        <v>144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150</v>
      </c>
      <c r="BM139" s="236" t="s">
        <v>750</v>
      </c>
    </row>
    <row r="140" s="12" customFormat="1" ht="22.8" customHeight="1">
      <c r="A140" s="12"/>
      <c r="B140" s="208"/>
      <c r="C140" s="209"/>
      <c r="D140" s="210" t="s">
        <v>74</v>
      </c>
      <c r="E140" s="222" t="s">
        <v>183</v>
      </c>
      <c r="F140" s="222" t="s">
        <v>253</v>
      </c>
      <c r="G140" s="209"/>
      <c r="H140" s="209"/>
      <c r="I140" s="212"/>
      <c r="J140" s="223">
        <f>BK140</f>
        <v>0</v>
      </c>
      <c r="K140" s="209"/>
      <c r="L140" s="214"/>
      <c r="M140" s="215"/>
      <c r="N140" s="216"/>
      <c r="O140" s="216"/>
      <c r="P140" s="217">
        <f>SUM(P141:P144)</f>
        <v>0</v>
      </c>
      <c r="Q140" s="216"/>
      <c r="R140" s="217">
        <f>SUM(R141:R144)</f>
        <v>0.017000000000000001</v>
      </c>
      <c r="S140" s="216"/>
      <c r="T140" s="218">
        <f>SUM(T141:T144)</f>
        <v>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9" t="s">
        <v>81</v>
      </c>
      <c r="AT140" s="220" t="s">
        <v>74</v>
      </c>
      <c r="AU140" s="220" t="s">
        <v>81</v>
      </c>
      <c r="AY140" s="219" t="s">
        <v>144</v>
      </c>
      <c r="BK140" s="221">
        <f>SUM(BK141:BK144)</f>
        <v>0</v>
      </c>
    </row>
    <row r="141" s="2" customFormat="1" ht="33" customHeight="1">
      <c r="A141" s="35"/>
      <c r="B141" s="36"/>
      <c r="C141" s="224" t="s">
        <v>203</v>
      </c>
      <c r="D141" s="224" t="s">
        <v>146</v>
      </c>
      <c r="E141" s="225" t="s">
        <v>751</v>
      </c>
      <c r="F141" s="226" t="s">
        <v>752</v>
      </c>
      <c r="G141" s="227" t="s">
        <v>176</v>
      </c>
      <c r="H141" s="228">
        <v>100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40</v>
      </c>
      <c r="O141" s="88"/>
      <c r="P141" s="234">
        <f>O141*H141</f>
        <v>0</v>
      </c>
      <c r="Q141" s="234">
        <v>0.00012999999999999999</v>
      </c>
      <c r="R141" s="234">
        <f>Q141*H141</f>
        <v>0.012999999999999999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150</v>
      </c>
      <c r="AT141" s="236" t="s">
        <v>146</v>
      </c>
      <c r="AU141" s="236" t="s">
        <v>83</v>
      </c>
      <c r="AY141" s="14" t="s">
        <v>144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150</v>
      </c>
      <c r="BM141" s="236" t="s">
        <v>753</v>
      </c>
    </row>
    <row r="142" s="2" customFormat="1" ht="24.15" customHeight="1">
      <c r="A142" s="35"/>
      <c r="B142" s="36"/>
      <c r="C142" s="224" t="s">
        <v>8</v>
      </c>
      <c r="D142" s="224" t="s">
        <v>146</v>
      </c>
      <c r="E142" s="225" t="s">
        <v>754</v>
      </c>
      <c r="F142" s="226" t="s">
        <v>755</v>
      </c>
      <c r="G142" s="227" t="s">
        <v>176</v>
      </c>
      <c r="H142" s="228">
        <v>100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40</v>
      </c>
      <c r="O142" s="88"/>
      <c r="P142" s="234">
        <f>O142*H142</f>
        <v>0</v>
      </c>
      <c r="Q142" s="234">
        <v>4.0000000000000003E-05</v>
      </c>
      <c r="R142" s="234">
        <f>Q142*H142</f>
        <v>0.0040000000000000001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150</v>
      </c>
      <c r="AT142" s="236" t="s">
        <v>146</v>
      </c>
      <c r="AU142" s="236" t="s">
        <v>83</v>
      </c>
      <c r="AY142" s="14" t="s">
        <v>144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150</v>
      </c>
      <c r="BM142" s="236" t="s">
        <v>756</v>
      </c>
    </row>
    <row r="143" s="2" customFormat="1" ht="37.8" customHeight="1">
      <c r="A143" s="35"/>
      <c r="B143" s="36"/>
      <c r="C143" s="224" t="s">
        <v>210</v>
      </c>
      <c r="D143" s="224" t="s">
        <v>146</v>
      </c>
      <c r="E143" s="225" t="s">
        <v>757</v>
      </c>
      <c r="F143" s="226" t="s">
        <v>758</v>
      </c>
      <c r="G143" s="227" t="s">
        <v>176</v>
      </c>
      <c r="H143" s="228">
        <v>100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40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0.01</v>
      </c>
      <c r="T143" s="235">
        <f>S143*H143</f>
        <v>1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150</v>
      </c>
      <c r="AT143" s="236" t="s">
        <v>146</v>
      </c>
      <c r="AU143" s="236" t="s">
        <v>83</v>
      </c>
      <c r="AY143" s="14" t="s">
        <v>144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150</v>
      </c>
      <c r="BM143" s="236" t="s">
        <v>759</v>
      </c>
    </row>
    <row r="144" s="2" customFormat="1" ht="37.8" customHeight="1">
      <c r="A144" s="35"/>
      <c r="B144" s="36"/>
      <c r="C144" s="224" t="s">
        <v>214</v>
      </c>
      <c r="D144" s="224" t="s">
        <v>146</v>
      </c>
      <c r="E144" s="225" t="s">
        <v>760</v>
      </c>
      <c r="F144" s="226" t="s">
        <v>761</v>
      </c>
      <c r="G144" s="227" t="s">
        <v>176</v>
      </c>
      <c r="H144" s="228">
        <v>200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40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0.01</v>
      </c>
      <c r="T144" s="235">
        <f>S144*H144</f>
        <v>2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150</v>
      </c>
      <c r="AT144" s="236" t="s">
        <v>146</v>
      </c>
      <c r="AU144" s="236" t="s">
        <v>83</v>
      </c>
      <c r="AY144" s="14" t="s">
        <v>144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150</v>
      </c>
      <c r="BM144" s="236" t="s">
        <v>762</v>
      </c>
    </row>
    <row r="145" s="12" customFormat="1" ht="22.8" customHeight="1">
      <c r="A145" s="12"/>
      <c r="B145" s="208"/>
      <c r="C145" s="209"/>
      <c r="D145" s="210" t="s">
        <v>74</v>
      </c>
      <c r="E145" s="222" t="s">
        <v>302</v>
      </c>
      <c r="F145" s="222" t="s">
        <v>303</v>
      </c>
      <c r="G145" s="209"/>
      <c r="H145" s="209"/>
      <c r="I145" s="212"/>
      <c r="J145" s="223">
        <f>BK145</f>
        <v>0</v>
      </c>
      <c r="K145" s="209"/>
      <c r="L145" s="214"/>
      <c r="M145" s="215"/>
      <c r="N145" s="216"/>
      <c r="O145" s="216"/>
      <c r="P145" s="217">
        <f>SUM(P146:P148)</f>
        <v>0</v>
      </c>
      <c r="Q145" s="216"/>
      <c r="R145" s="217">
        <f>SUM(R146:R148)</f>
        <v>0</v>
      </c>
      <c r="S145" s="216"/>
      <c r="T145" s="218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9" t="s">
        <v>81</v>
      </c>
      <c r="AT145" s="220" t="s">
        <v>74</v>
      </c>
      <c r="AU145" s="220" t="s">
        <v>81</v>
      </c>
      <c r="AY145" s="219" t="s">
        <v>144</v>
      </c>
      <c r="BK145" s="221">
        <f>SUM(BK146:BK148)</f>
        <v>0</v>
      </c>
    </row>
    <row r="146" s="2" customFormat="1" ht="33" customHeight="1">
      <c r="A146" s="35"/>
      <c r="B146" s="36"/>
      <c r="C146" s="224" t="s">
        <v>218</v>
      </c>
      <c r="D146" s="224" t="s">
        <v>146</v>
      </c>
      <c r="E146" s="225" t="s">
        <v>305</v>
      </c>
      <c r="F146" s="226" t="s">
        <v>306</v>
      </c>
      <c r="G146" s="227" t="s">
        <v>158</v>
      </c>
      <c r="H146" s="228">
        <v>3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40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150</v>
      </c>
      <c r="AT146" s="236" t="s">
        <v>146</v>
      </c>
      <c r="AU146" s="236" t="s">
        <v>83</v>
      </c>
      <c r="AY146" s="14" t="s">
        <v>144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150</v>
      </c>
      <c r="BM146" s="236" t="s">
        <v>763</v>
      </c>
    </row>
    <row r="147" s="2" customFormat="1" ht="24.15" customHeight="1">
      <c r="A147" s="35"/>
      <c r="B147" s="36"/>
      <c r="C147" s="224" t="s">
        <v>222</v>
      </c>
      <c r="D147" s="224" t="s">
        <v>146</v>
      </c>
      <c r="E147" s="225" t="s">
        <v>309</v>
      </c>
      <c r="F147" s="226" t="s">
        <v>310</v>
      </c>
      <c r="G147" s="227" t="s">
        <v>158</v>
      </c>
      <c r="H147" s="228">
        <v>27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40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150</v>
      </c>
      <c r="AT147" s="236" t="s">
        <v>146</v>
      </c>
      <c r="AU147" s="236" t="s">
        <v>83</v>
      </c>
      <c r="AY147" s="14" t="s">
        <v>144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150</v>
      </c>
      <c r="BM147" s="236" t="s">
        <v>764</v>
      </c>
    </row>
    <row r="148" s="2" customFormat="1" ht="44.25" customHeight="1">
      <c r="A148" s="35"/>
      <c r="B148" s="36"/>
      <c r="C148" s="224" t="s">
        <v>226</v>
      </c>
      <c r="D148" s="224" t="s">
        <v>146</v>
      </c>
      <c r="E148" s="225" t="s">
        <v>313</v>
      </c>
      <c r="F148" s="226" t="s">
        <v>314</v>
      </c>
      <c r="G148" s="227" t="s">
        <v>158</v>
      </c>
      <c r="H148" s="228">
        <v>3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40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150</v>
      </c>
      <c r="AT148" s="236" t="s">
        <v>146</v>
      </c>
      <c r="AU148" s="236" t="s">
        <v>83</v>
      </c>
      <c r="AY148" s="14" t="s">
        <v>144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150</v>
      </c>
      <c r="BM148" s="236" t="s">
        <v>765</v>
      </c>
    </row>
    <row r="149" s="12" customFormat="1" ht="25.92" customHeight="1">
      <c r="A149" s="12"/>
      <c r="B149" s="208"/>
      <c r="C149" s="209"/>
      <c r="D149" s="210" t="s">
        <v>74</v>
      </c>
      <c r="E149" s="211" t="s">
        <v>322</v>
      </c>
      <c r="F149" s="211" t="s">
        <v>323</v>
      </c>
      <c r="G149" s="209"/>
      <c r="H149" s="209"/>
      <c r="I149" s="212"/>
      <c r="J149" s="213">
        <f>BK149</f>
        <v>0</v>
      </c>
      <c r="K149" s="209"/>
      <c r="L149" s="214"/>
      <c r="M149" s="215"/>
      <c r="N149" s="216"/>
      <c r="O149" s="216"/>
      <c r="P149" s="217">
        <f>P150</f>
        <v>0</v>
      </c>
      <c r="Q149" s="216"/>
      <c r="R149" s="217">
        <f>R150</f>
        <v>0.14699999999999999</v>
      </c>
      <c r="S149" s="216"/>
      <c r="T149" s="21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9" t="s">
        <v>83</v>
      </c>
      <c r="AT149" s="220" t="s">
        <v>74</v>
      </c>
      <c r="AU149" s="220" t="s">
        <v>75</v>
      </c>
      <c r="AY149" s="219" t="s">
        <v>144</v>
      </c>
      <c r="BK149" s="221">
        <f>BK150</f>
        <v>0</v>
      </c>
    </row>
    <row r="150" s="12" customFormat="1" ht="22.8" customHeight="1">
      <c r="A150" s="12"/>
      <c r="B150" s="208"/>
      <c r="C150" s="209"/>
      <c r="D150" s="210" t="s">
        <v>74</v>
      </c>
      <c r="E150" s="222" t="s">
        <v>766</v>
      </c>
      <c r="F150" s="222" t="s">
        <v>767</v>
      </c>
      <c r="G150" s="209"/>
      <c r="H150" s="209"/>
      <c r="I150" s="212"/>
      <c r="J150" s="223">
        <f>BK150</f>
        <v>0</v>
      </c>
      <c r="K150" s="209"/>
      <c r="L150" s="214"/>
      <c r="M150" s="215"/>
      <c r="N150" s="216"/>
      <c r="O150" s="216"/>
      <c r="P150" s="217">
        <f>SUM(P151:P152)</f>
        <v>0</v>
      </c>
      <c r="Q150" s="216"/>
      <c r="R150" s="217">
        <f>SUM(R151:R152)</f>
        <v>0.14699999999999999</v>
      </c>
      <c r="S150" s="216"/>
      <c r="T150" s="218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9" t="s">
        <v>83</v>
      </c>
      <c r="AT150" s="220" t="s">
        <v>74</v>
      </c>
      <c r="AU150" s="220" t="s">
        <v>81</v>
      </c>
      <c r="AY150" s="219" t="s">
        <v>144</v>
      </c>
      <c r="BK150" s="221">
        <f>SUM(BK151:BK152)</f>
        <v>0</v>
      </c>
    </row>
    <row r="151" s="2" customFormat="1" ht="24.15" customHeight="1">
      <c r="A151" s="35"/>
      <c r="B151" s="36"/>
      <c r="C151" s="224" t="s">
        <v>7</v>
      </c>
      <c r="D151" s="224" t="s">
        <v>146</v>
      </c>
      <c r="E151" s="225" t="s">
        <v>768</v>
      </c>
      <c r="F151" s="226" t="s">
        <v>769</v>
      </c>
      <c r="G151" s="227" t="s">
        <v>176</v>
      </c>
      <c r="H151" s="228">
        <v>300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40</v>
      </c>
      <c r="O151" s="88"/>
      <c r="P151" s="234">
        <f>O151*H151</f>
        <v>0</v>
      </c>
      <c r="Q151" s="234">
        <v>0.00020000000000000001</v>
      </c>
      <c r="R151" s="234">
        <f>Q151*H151</f>
        <v>0.060000000000000005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210</v>
      </c>
      <c r="AT151" s="236" t="s">
        <v>146</v>
      </c>
      <c r="AU151" s="236" t="s">
        <v>83</v>
      </c>
      <c r="AY151" s="14" t="s">
        <v>144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210</v>
      </c>
      <c r="BM151" s="236" t="s">
        <v>770</v>
      </c>
    </row>
    <row r="152" s="2" customFormat="1" ht="24.15" customHeight="1">
      <c r="A152" s="35"/>
      <c r="B152" s="36"/>
      <c r="C152" s="224" t="s">
        <v>233</v>
      </c>
      <c r="D152" s="224" t="s">
        <v>146</v>
      </c>
      <c r="E152" s="225" t="s">
        <v>771</v>
      </c>
      <c r="F152" s="226" t="s">
        <v>772</v>
      </c>
      <c r="G152" s="227" t="s">
        <v>176</v>
      </c>
      <c r="H152" s="228">
        <v>300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40</v>
      </c>
      <c r="O152" s="88"/>
      <c r="P152" s="234">
        <f>O152*H152</f>
        <v>0</v>
      </c>
      <c r="Q152" s="234">
        <v>0.00029</v>
      </c>
      <c r="R152" s="234">
        <f>Q152*H152</f>
        <v>0.086999999999999994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210</v>
      </c>
      <c r="AT152" s="236" t="s">
        <v>146</v>
      </c>
      <c r="AU152" s="236" t="s">
        <v>83</v>
      </c>
      <c r="AY152" s="14" t="s">
        <v>144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210</v>
      </c>
      <c r="BM152" s="236" t="s">
        <v>773</v>
      </c>
    </row>
    <row r="153" s="12" customFormat="1" ht="25.92" customHeight="1">
      <c r="A153" s="12"/>
      <c r="B153" s="208"/>
      <c r="C153" s="209"/>
      <c r="D153" s="210" t="s">
        <v>74</v>
      </c>
      <c r="E153" s="211" t="s">
        <v>606</v>
      </c>
      <c r="F153" s="211" t="s">
        <v>607</v>
      </c>
      <c r="G153" s="209"/>
      <c r="H153" s="209"/>
      <c r="I153" s="212"/>
      <c r="J153" s="213">
        <f>BK153</f>
        <v>0</v>
      </c>
      <c r="K153" s="209"/>
      <c r="L153" s="214"/>
      <c r="M153" s="215"/>
      <c r="N153" s="216"/>
      <c r="O153" s="216"/>
      <c r="P153" s="217">
        <f>P154</f>
        <v>0</v>
      </c>
      <c r="Q153" s="216"/>
      <c r="R153" s="217">
        <f>R154</f>
        <v>0</v>
      </c>
      <c r="S153" s="216"/>
      <c r="T153" s="218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9" t="s">
        <v>150</v>
      </c>
      <c r="AT153" s="220" t="s">
        <v>74</v>
      </c>
      <c r="AU153" s="220" t="s">
        <v>75</v>
      </c>
      <c r="AY153" s="219" t="s">
        <v>144</v>
      </c>
      <c r="BK153" s="221">
        <f>BK154</f>
        <v>0</v>
      </c>
    </row>
    <row r="154" s="12" customFormat="1" ht="22.8" customHeight="1">
      <c r="A154" s="12"/>
      <c r="B154" s="208"/>
      <c r="C154" s="209"/>
      <c r="D154" s="210" t="s">
        <v>74</v>
      </c>
      <c r="E154" s="222" t="s">
        <v>608</v>
      </c>
      <c r="F154" s="222" t="s">
        <v>607</v>
      </c>
      <c r="G154" s="209"/>
      <c r="H154" s="209"/>
      <c r="I154" s="212"/>
      <c r="J154" s="223">
        <f>BK154</f>
        <v>0</v>
      </c>
      <c r="K154" s="209"/>
      <c r="L154" s="214"/>
      <c r="M154" s="215"/>
      <c r="N154" s="216"/>
      <c r="O154" s="216"/>
      <c r="P154" s="217">
        <f>P155</f>
        <v>0</v>
      </c>
      <c r="Q154" s="216"/>
      <c r="R154" s="217">
        <f>R155</f>
        <v>0</v>
      </c>
      <c r="S154" s="216"/>
      <c r="T154" s="218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9" t="s">
        <v>150</v>
      </c>
      <c r="AT154" s="220" t="s">
        <v>74</v>
      </c>
      <c r="AU154" s="220" t="s">
        <v>81</v>
      </c>
      <c r="AY154" s="219" t="s">
        <v>144</v>
      </c>
      <c r="BK154" s="221">
        <f>BK155</f>
        <v>0</v>
      </c>
    </row>
    <row r="155" s="2" customFormat="1" ht="24.15" customHeight="1">
      <c r="A155" s="35"/>
      <c r="B155" s="36"/>
      <c r="C155" s="224" t="s">
        <v>238</v>
      </c>
      <c r="D155" s="224" t="s">
        <v>146</v>
      </c>
      <c r="E155" s="225" t="s">
        <v>610</v>
      </c>
      <c r="F155" s="226" t="s">
        <v>774</v>
      </c>
      <c r="G155" s="227" t="s">
        <v>236</v>
      </c>
      <c r="H155" s="228">
        <v>1</v>
      </c>
      <c r="I155" s="229"/>
      <c r="J155" s="230">
        <f>ROUND(I155*H155,2)</f>
        <v>0</v>
      </c>
      <c r="K155" s="231"/>
      <c r="L155" s="41"/>
      <c r="M155" s="250" t="s">
        <v>1</v>
      </c>
      <c r="N155" s="251" t="s">
        <v>40</v>
      </c>
      <c r="O155" s="252"/>
      <c r="P155" s="253">
        <f>O155*H155</f>
        <v>0</v>
      </c>
      <c r="Q155" s="253">
        <v>0</v>
      </c>
      <c r="R155" s="253">
        <f>Q155*H155</f>
        <v>0</v>
      </c>
      <c r="S155" s="253">
        <v>0</v>
      </c>
      <c r="T155" s="25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612</v>
      </c>
      <c r="AT155" s="236" t="s">
        <v>146</v>
      </c>
      <c r="AU155" s="236" t="s">
        <v>83</v>
      </c>
      <c r="AY155" s="14" t="s">
        <v>144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612</v>
      </c>
      <c r="BM155" s="236" t="s">
        <v>775</v>
      </c>
    </row>
    <row r="156" s="2" customFormat="1" ht="6.96" customHeight="1">
      <c r="A156" s="35"/>
      <c r="B156" s="63"/>
      <c r="C156" s="64"/>
      <c r="D156" s="64"/>
      <c r="E156" s="64"/>
      <c r="F156" s="64"/>
      <c r="G156" s="64"/>
      <c r="H156" s="64"/>
      <c r="I156" s="64"/>
      <c r="J156" s="64"/>
      <c r="K156" s="64"/>
      <c r="L156" s="41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sheet="1" autoFilter="0" formatColumns="0" formatRows="0" objects="1" scenarios="1" spinCount="100000" saltValue="7kKOfipt0pMvMSKL1Sas9XsjJuxgUbse0KWg3RsiDm4Q0V+PpIp4KjqEcjkPYrDQrg7aH7ICv+8H9TIq1XA4og==" hashValue="FyW4c/548i2wT53ixyz/nrZOrlp4SBdmXCwrAH+Sj0+KMB3W7URbv7j2VfA+Tlg0OuPDn0G84jVTvkkPyWYw/Q==" algorithmName="SHA-512" password="CC35"/>
  <autoFilter ref="C123:K15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Vyroubalová Naděžda, Ing.</dc:creator>
  <cp:lastModifiedBy>Vyroubalová Naděžda, Ing.</cp:lastModifiedBy>
  <dcterms:created xsi:type="dcterms:W3CDTF">2023-06-14T04:12:53Z</dcterms:created>
  <dcterms:modified xsi:type="dcterms:W3CDTF">2023-06-14T04:12:59Z</dcterms:modified>
</cp:coreProperties>
</file>